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90" windowWidth="11865" windowHeight="6930" activeTab="0"/>
  </bookViews>
  <sheets>
    <sheet name="目次" sheetId="1" r:id="rId1"/>
    <sheet name="1.連結貸借対照表" sheetId="2" r:id="rId2"/>
    <sheet name="2.連結損益計算書" sheetId="3" r:id="rId3"/>
    <sheet name="3.連結ｷｬｯｼｭﾌﾛｰ計算書" sheetId="4" r:id="rId4"/>
    <sheet name="主要指標推移①" sheetId="5" r:id="rId5"/>
    <sheet name="主要指標推移②" sheetId="6" r:id="rId6"/>
    <sheet name="主要指標推移③" sheetId="7" r:id="rId7"/>
  </sheets>
  <definedNames>
    <definedName name="_xlnm.Print_Titles" localSheetId="1">'1.連結貸借対照表'!$1:$6</definedName>
  </definedNames>
  <calcPr fullCalcOnLoad="1"/>
</workbook>
</file>

<file path=xl/sharedStrings.xml><?xml version="1.0" encoding="utf-8"?>
<sst xmlns="http://schemas.openxmlformats.org/spreadsheetml/2006/main" count="568" uniqueCount="332">
  <si>
    <t>１．連結貸借対照表</t>
  </si>
  <si>
    <t>株式会社リコーおよび連結子会社</t>
  </si>
  <si>
    <t>各年度3月31日現在</t>
  </si>
  <si>
    <t>単位：百万円</t>
  </si>
  <si>
    <t>1995年3月期</t>
  </si>
  <si>
    <t>1996年3月期</t>
  </si>
  <si>
    <t>1997年3月期</t>
  </si>
  <si>
    <t>1998年3月期</t>
  </si>
  <si>
    <t>1999年3月期</t>
  </si>
  <si>
    <t>2000年3月期</t>
  </si>
  <si>
    <t>2001年3月期</t>
  </si>
  <si>
    <t>2002年3月期</t>
  </si>
  <si>
    <t>2003年3月期</t>
  </si>
  <si>
    <t>2004年3月期</t>
  </si>
  <si>
    <t>2005年3月期</t>
  </si>
  <si>
    <t>2006年3月期</t>
  </si>
  <si>
    <t>2007年3月期</t>
  </si>
  <si>
    <t>2008年3月期</t>
  </si>
  <si>
    <t>2009年3月期</t>
  </si>
  <si>
    <t>2010年3月期</t>
  </si>
  <si>
    <t>2011年3月期</t>
  </si>
  <si>
    <t>資産の部</t>
  </si>
  <si>
    <t>流動資産：</t>
  </si>
  <si>
    <t>現金および現金等価物</t>
  </si>
  <si>
    <t>定期預金</t>
  </si>
  <si>
    <t>有価証券</t>
  </si>
  <si>
    <t>売上債権 －</t>
  </si>
  <si>
    <t>受取手形</t>
  </si>
  <si>
    <t>売掛金</t>
  </si>
  <si>
    <t>短期リース債権等</t>
  </si>
  <si>
    <t>たな卸資産 －</t>
  </si>
  <si>
    <t>製商品</t>
  </si>
  <si>
    <t>仕掛品および原材料</t>
  </si>
  <si>
    <t>その他の流動資産</t>
  </si>
  <si>
    <t>流動資産合計</t>
  </si>
  <si>
    <t>有形固定資産：</t>
  </si>
  <si>
    <t>土地</t>
  </si>
  <si>
    <t>建物および構築物</t>
  </si>
  <si>
    <t>機械装置および器具備品</t>
  </si>
  <si>
    <t>建設仮勘定</t>
  </si>
  <si>
    <t>有形固定資産合計</t>
  </si>
  <si>
    <t>投資その他の資産</t>
  </si>
  <si>
    <t>リース債権等</t>
  </si>
  <si>
    <t>投資有価証券</t>
  </si>
  <si>
    <t>関連会社に対する投資及び貸付金</t>
  </si>
  <si>
    <t>のれん</t>
  </si>
  <si>
    <t>その他の無形固定資産</t>
  </si>
  <si>
    <t>その他の投資その他の資産</t>
  </si>
  <si>
    <t>投資その他の資産合計</t>
  </si>
  <si>
    <t>資産合計</t>
  </si>
  <si>
    <t>※（         ）はマイナスの数値</t>
  </si>
  <si>
    <t>※2005年3月期より、1年以内に回収が見込まれるリース債権や短期のリース債権を短期リース債権等として流動資産に組替えています。</t>
  </si>
  <si>
    <t>負債および純資産の部</t>
  </si>
  <si>
    <t>流動負債：</t>
  </si>
  <si>
    <t>短期借入金</t>
  </si>
  <si>
    <t>一年以内返済長期債務</t>
  </si>
  <si>
    <t>仕入債務 －</t>
  </si>
  <si>
    <t>支払手形</t>
  </si>
  <si>
    <t>買掛金</t>
  </si>
  <si>
    <t>未払法人税等</t>
  </si>
  <si>
    <t>未払費用等</t>
  </si>
  <si>
    <t>流動負債合計</t>
  </si>
  <si>
    <t>固定負債：</t>
  </si>
  <si>
    <t>長期債務</t>
  </si>
  <si>
    <t>退職給付債務</t>
  </si>
  <si>
    <t>長期繰延税金等</t>
  </si>
  <si>
    <t>固定負債合計</t>
  </si>
  <si>
    <t>株主資本：</t>
  </si>
  <si>
    <t>資本剰余金</t>
  </si>
  <si>
    <t>利益剰余金</t>
  </si>
  <si>
    <t>その他の包括利益（損失）累計額</t>
  </si>
  <si>
    <t>自己株式－取得価額</t>
  </si>
  <si>
    <t>株主資本合計</t>
  </si>
  <si>
    <t>非支配持分</t>
  </si>
  <si>
    <t>純資産合計</t>
  </si>
  <si>
    <t>負債および純資産合計</t>
  </si>
  <si>
    <t>２．連結損益計算書</t>
  </si>
  <si>
    <t>3月31日に終了した事業年度</t>
  </si>
  <si>
    <t>2002年3月期</t>
  </si>
  <si>
    <t>2003年3月期</t>
  </si>
  <si>
    <t>2004年3月期</t>
  </si>
  <si>
    <t>2005年3月期</t>
  </si>
  <si>
    <t>2006年3月期</t>
  </si>
  <si>
    <t>2007年3月期</t>
  </si>
  <si>
    <t>2008年3月期</t>
  </si>
  <si>
    <t>2009年3月期</t>
  </si>
  <si>
    <t>2010年3月期</t>
  </si>
  <si>
    <t>2011年3月期</t>
  </si>
  <si>
    <t>売上高</t>
  </si>
  <si>
    <t>売上原価</t>
  </si>
  <si>
    <t>売上総利益</t>
  </si>
  <si>
    <t>販売費及び一般管理費</t>
  </si>
  <si>
    <t>営業利益</t>
  </si>
  <si>
    <t>その他の（収益）費用：</t>
  </si>
  <si>
    <t>受取利息および配当金</t>
  </si>
  <si>
    <t>支払利息</t>
  </si>
  <si>
    <t>為替差損（差益）純額</t>
  </si>
  <si>
    <t>投資有価証券評価損</t>
  </si>
  <si>
    <t>その他の費用純額</t>
  </si>
  <si>
    <t>合計</t>
  </si>
  <si>
    <t>法人税等：</t>
  </si>
  <si>
    <t>当期税額</t>
  </si>
  <si>
    <t>繰延税金</t>
  </si>
  <si>
    <t>投資損益調整前当期純利益</t>
  </si>
  <si>
    <t>持分法による投資損益</t>
  </si>
  <si>
    <t>会計方針変更による累積影響額前利益</t>
  </si>
  <si>
    <t>会計方針の変更による累積影響額</t>
  </si>
  <si>
    <t>継続事業による当期純利益</t>
  </si>
  <si>
    <t>非継続事業による損益（税効果後）</t>
  </si>
  <si>
    <t>当社株主に帰属する当期純利益</t>
  </si>
  <si>
    <t>単位：円</t>
  </si>
  <si>
    <t>1株当たりの指標</t>
  </si>
  <si>
    <t>1株当たり当期純利益：</t>
  </si>
  <si>
    <t>基本的</t>
  </si>
  <si>
    <t>希薄化後</t>
  </si>
  <si>
    <t>1株当たり現金配当金</t>
  </si>
  <si>
    <t>ADR（米国預託証券）、1ADR＝原株式5株</t>
  </si>
  <si>
    <t>1ADR当たり当期純利益：</t>
  </si>
  <si>
    <t>1ADR当たり現金配当金</t>
  </si>
  <si>
    <t>３．連結キャッシュ・フロー計算書</t>
  </si>
  <si>
    <t>営業活動によるキャッシュ・フロー：</t>
  </si>
  <si>
    <t>当期純利益</t>
  </si>
  <si>
    <t>非継続事業に係る損益（税効果後）</t>
  </si>
  <si>
    <t>営業活動による純増への調整</t>
  </si>
  <si>
    <t>受取配当金控除後の持分法による投資損益</t>
  </si>
  <si>
    <t>繰延税金</t>
  </si>
  <si>
    <t>有形固定資産除売却損</t>
  </si>
  <si>
    <t>－</t>
  </si>
  <si>
    <t>退職・年金費用 ※支払額控除後</t>
  </si>
  <si>
    <t>のれん代の償却</t>
  </si>
  <si>
    <t>資産および負債の増減</t>
  </si>
  <si>
    <t>売上債権の減少</t>
  </si>
  <si>
    <t>たな卸資産の減少（増加）</t>
  </si>
  <si>
    <t>リース債権等の減少</t>
  </si>
  <si>
    <t>仕入債務の減少</t>
  </si>
  <si>
    <t>未払法人税等および未払費用等の増加</t>
  </si>
  <si>
    <t>その他</t>
  </si>
  <si>
    <t>営業活動による純増額</t>
  </si>
  <si>
    <t>投資活動によるキャッシュ・フロー：</t>
  </si>
  <si>
    <t>有形固定資産の売却</t>
  </si>
  <si>
    <t>有形固定資産の購入</t>
  </si>
  <si>
    <t>有価証券の取得</t>
  </si>
  <si>
    <t>有価証券の売却</t>
  </si>
  <si>
    <t>関連会社に対する投資および貸付金の純増減</t>
  </si>
  <si>
    <t>定期預金の純増減</t>
  </si>
  <si>
    <t>債務履行引受契約預託金の純増減</t>
  </si>
  <si>
    <t>－</t>
  </si>
  <si>
    <t>非継続事業の売却</t>
  </si>
  <si>
    <t>投資活動による純増額</t>
  </si>
  <si>
    <t>財務活動によるキャッシュ・フロー：</t>
  </si>
  <si>
    <t>長期債務による調達</t>
  </si>
  <si>
    <t>長期債務の返済</t>
  </si>
  <si>
    <t>短期借入金の純増減</t>
  </si>
  <si>
    <t>社債発行による調達</t>
  </si>
  <si>
    <t>－</t>
  </si>
  <si>
    <t>自己株式の取得</t>
  </si>
  <si>
    <t>財務活動による純減額</t>
  </si>
  <si>
    <t>非継続事業による純増額</t>
  </si>
  <si>
    <t>換算レートの変更に伴う影響額</t>
  </si>
  <si>
    <t>連結子会社の連結期間変更に伴う現金および現金等価物期首残高増加額</t>
  </si>
  <si>
    <t>補足情報：</t>
  </si>
  <si>
    <t>年間支払額</t>
  </si>
  <si>
    <t>法人税等</t>
  </si>
  <si>
    <t>*（         ）はマイナスの数値</t>
  </si>
  <si>
    <t>*2007年3月期第1四半期に非継続になった事業に関して、2003年3月期から2006年3月期までの数値を組替えて表示しています。</t>
  </si>
  <si>
    <t>*2007年3月期およびそれ以前の当期純利益は、非支配持分帰属損益を含む、当社株主に帰属する当期純利益にて表示しております。</t>
  </si>
  <si>
    <t>発行可能株式総数（株）</t>
  </si>
  <si>
    <t>発行株式総数（自己株式を除く）（株）</t>
  </si>
  <si>
    <t>自己株式数（株）</t>
  </si>
  <si>
    <t>発行株式総数（株）</t>
  </si>
  <si>
    <t>貸倒引当金</t>
  </si>
  <si>
    <t>減価償却累計額</t>
  </si>
  <si>
    <t xml:space="preserve">  製品売上高</t>
  </si>
  <si>
    <t>　ｱﾌﾀｰｾｰﾙｽおよびﾚﾝﾀﾙ収入</t>
  </si>
  <si>
    <t>　その他収入</t>
  </si>
  <si>
    <t>売上高：</t>
  </si>
  <si>
    <t xml:space="preserve">  製品売上原価</t>
  </si>
  <si>
    <t>　ｱﾌﾀｰｾｰﾙｽおよびﾚﾝﾀﾙ原価</t>
  </si>
  <si>
    <t>　その他原価</t>
  </si>
  <si>
    <t>売上原価：</t>
  </si>
  <si>
    <t>当期純利益</t>
  </si>
  <si>
    <t>非支配持分帰属損益</t>
  </si>
  <si>
    <t>支払配当金</t>
  </si>
  <si>
    <t>－</t>
  </si>
  <si>
    <t>売上高営業利益率</t>
  </si>
  <si>
    <t>　</t>
  </si>
  <si>
    <t>単位：百万円</t>
  </si>
  <si>
    <t>売上総利益(億円)</t>
  </si>
  <si>
    <t>営業利益(億円)</t>
  </si>
  <si>
    <t>税引前利益(億円)</t>
  </si>
  <si>
    <t>法人税等</t>
  </si>
  <si>
    <t>主要な経営指標等の推移①</t>
  </si>
  <si>
    <t>株式会社リコーおよび連結子会社</t>
  </si>
  <si>
    <t>3月31日に終了した事業年度</t>
  </si>
  <si>
    <t>連結損益関連</t>
  </si>
  <si>
    <t>単位：千米ドル</t>
  </si>
  <si>
    <t>2001年3月期</t>
  </si>
  <si>
    <t>2002年3月期</t>
  </si>
  <si>
    <t>2003年3月期</t>
  </si>
  <si>
    <t>2004年3月期</t>
  </si>
  <si>
    <t>2005年3月期</t>
  </si>
  <si>
    <t>2006年3月期</t>
  </si>
  <si>
    <t>2007年3月期</t>
  </si>
  <si>
    <t>2008年3月期</t>
  </si>
  <si>
    <t>2009年3月期</t>
  </si>
  <si>
    <t>2010年3月期</t>
  </si>
  <si>
    <t>売上高</t>
  </si>
  <si>
    <t>売上原価</t>
  </si>
  <si>
    <t>売上総利益</t>
  </si>
  <si>
    <t>販売費及び一般管理費</t>
  </si>
  <si>
    <t>営業利益</t>
  </si>
  <si>
    <t>税引前利益</t>
  </si>
  <si>
    <t>継続事業による当期純利益</t>
  </si>
  <si>
    <t>非継続事業に係る損益（税効果後）</t>
  </si>
  <si>
    <t>-</t>
  </si>
  <si>
    <t>当社株主に帰属する当期純利益</t>
  </si>
  <si>
    <t>期中平均為替レート(円／US$)</t>
  </si>
  <si>
    <t xml:space="preserve">   　　   　　　　　　　 (円／ユーロ)</t>
  </si>
  <si>
    <t>分野別売上高</t>
  </si>
  <si>
    <t>　</t>
  </si>
  <si>
    <t>画像＆ｿﾘｭｰｼｮﾝ</t>
  </si>
  <si>
    <t>－</t>
  </si>
  <si>
    <t>画像ｿﾘｭｰｼｮﾝ</t>
  </si>
  <si>
    <t>ﾈｯﾄﾜｰｸｼｽﾃﾑｿﾘｭｰｼｮﾝ</t>
  </si>
  <si>
    <t>産業</t>
  </si>
  <si>
    <t>その他</t>
  </si>
  <si>
    <t>注）分野別事業区分の変更のため2004年3月期以前の実績はございません。</t>
  </si>
  <si>
    <t>日本</t>
  </si>
  <si>
    <t>海外</t>
  </si>
  <si>
    <t>米州</t>
  </si>
  <si>
    <t>欧州</t>
  </si>
  <si>
    <t>主要な経営指標等の推移②</t>
  </si>
  <si>
    <t>研究開発費・減価償却費・設備投資</t>
  </si>
  <si>
    <t>研究開発費</t>
  </si>
  <si>
    <t>有形固定資産減価償却費</t>
  </si>
  <si>
    <t>設備投資</t>
  </si>
  <si>
    <t>連結キャッシュフロー関連</t>
  </si>
  <si>
    <t>営業活動によるキャッシュフロー</t>
  </si>
  <si>
    <t>投資活動によるキャッシュフロー</t>
  </si>
  <si>
    <t>フリーキャッシュフロー</t>
  </si>
  <si>
    <t>財務活動によるキャッシュフロー</t>
  </si>
  <si>
    <r>
      <t>連結貸借対照表関連　</t>
    </r>
    <r>
      <rPr>
        <sz val="12"/>
        <color indexed="10"/>
        <rFont val="ＭＳ Ｐゴシック"/>
        <family val="3"/>
      </rPr>
      <t>（会計年度末）</t>
    </r>
  </si>
  <si>
    <t>手元流動資金</t>
  </si>
  <si>
    <t>棚卸資産</t>
  </si>
  <si>
    <t>有利子負債（短期借入金および長期債務）</t>
  </si>
  <si>
    <t>総資産</t>
  </si>
  <si>
    <t>株主資本</t>
  </si>
  <si>
    <t>連結主要指標</t>
  </si>
  <si>
    <t>売上高当期純利益率</t>
  </si>
  <si>
    <t>株主資本当期純利益率</t>
  </si>
  <si>
    <t>株主資本比率</t>
  </si>
  <si>
    <r>
      <t>一株当たり当期純利益</t>
    </r>
    <r>
      <rPr>
        <sz val="10"/>
        <color indexed="10"/>
        <rFont val="ＭＳ Ｐゴシック"/>
        <family val="3"/>
      </rPr>
      <t>（円およびドル）</t>
    </r>
  </si>
  <si>
    <t>基本的</t>
  </si>
  <si>
    <t>希薄後</t>
  </si>
  <si>
    <r>
      <t>一株当たり配当金</t>
    </r>
    <r>
      <rPr>
        <sz val="10"/>
        <color indexed="10"/>
        <rFont val="ＭＳ Ｐゴシック"/>
        <family val="3"/>
      </rPr>
      <t>（円およびドル）</t>
    </r>
  </si>
  <si>
    <r>
      <t>株価の推移</t>
    </r>
    <r>
      <rPr>
        <sz val="10"/>
        <color indexed="10"/>
        <rFont val="ＭＳ Ｐゴシック"/>
        <family val="3"/>
      </rPr>
      <t>（円およびドル）</t>
    </r>
  </si>
  <si>
    <t>最高株価</t>
  </si>
  <si>
    <t>最低株価</t>
  </si>
  <si>
    <t>連結従業員数</t>
  </si>
  <si>
    <t>単位：千人</t>
  </si>
  <si>
    <t>国内</t>
  </si>
  <si>
    <t>合計</t>
  </si>
  <si>
    <t>主要な経営指標等の推移③</t>
  </si>
  <si>
    <t>四半期業績推移</t>
  </si>
  <si>
    <t>2008/3月期
1Q</t>
  </si>
  <si>
    <t>2008/3月期
2Q</t>
  </si>
  <si>
    <t>2008/3月期
3Q</t>
  </si>
  <si>
    <t>2008/3月期
4Q</t>
  </si>
  <si>
    <t>2009/3月期
1Q</t>
  </si>
  <si>
    <t>2009/3月期
2Q</t>
  </si>
  <si>
    <t>2009/3月期
3Q</t>
  </si>
  <si>
    <t>2009/3月期
4Q</t>
  </si>
  <si>
    <t>2010/3月期
1Q</t>
  </si>
  <si>
    <t>2010/3月期
2Q</t>
  </si>
  <si>
    <t>2010/3月期
3Q</t>
  </si>
  <si>
    <t>売上高</t>
  </si>
  <si>
    <t>売上原価</t>
  </si>
  <si>
    <t>法人税等</t>
  </si>
  <si>
    <t>当社株主に帰属する四半期純利益</t>
  </si>
  <si>
    <t>ﾈｯﾄﾜｰｸｼｽﾃﾑｿﾘｭｰｼｮﾝ</t>
  </si>
  <si>
    <t>地域別売上高</t>
  </si>
  <si>
    <t>日本</t>
  </si>
  <si>
    <t>-</t>
  </si>
  <si>
    <t>2011年3月期</t>
  </si>
  <si>
    <t>2011年3月
期</t>
  </si>
  <si>
    <t>2010年3月
期</t>
  </si>
  <si>
    <t>2010/3月
期
4Q</t>
  </si>
  <si>
    <t>2011/3月期
1Q</t>
  </si>
  <si>
    <t>2011/3月期
2Q</t>
  </si>
  <si>
    <t>2011/3月期
3Q</t>
  </si>
  <si>
    <t>2011/3月
期
4Q</t>
  </si>
  <si>
    <t>無形資産の購入</t>
  </si>
  <si>
    <t>地域別売上高</t>
  </si>
  <si>
    <t>注）米国財務会計基準審議会基準書第144号「長期性資産の減損又は処分の会計処理」の規定に基づき、2007年３月期第１四半期に譲渡した事業に関して、2003年3月期から2006年3月期の数値を組替えて表示しております。</t>
  </si>
  <si>
    <t>　　 合計</t>
  </si>
  <si>
    <t>固定資産合計</t>
  </si>
  <si>
    <t>負債合計</t>
  </si>
  <si>
    <t>資本金－普通株式：</t>
  </si>
  <si>
    <t>税金等調整前当期純利益</t>
  </si>
  <si>
    <t>有形固定資産減価償却費および無形固定資産償却費</t>
  </si>
  <si>
    <t>社債の償還</t>
  </si>
  <si>
    <t>現金および現金同等物の純増減額</t>
  </si>
  <si>
    <t>現金および現金同等物の期首残高</t>
  </si>
  <si>
    <t>現金および現金同等物の期末残高</t>
  </si>
  <si>
    <t>財務データシート</t>
  </si>
  <si>
    <t>（1995年3月期～2011年3月期）</t>
  </si>
  <si>
    <t>ページ</t>
  </si>
  <si>
    <t>１．</t>
  </si>
  <si>
    <t>連結貸借対照表（B/S）</t>
  </si>
  <si>
    <t>２．</t>
  </si>
  <si>
    <t>連結損益計算書（P/L）</t>
  </si>
  <si>
    <t>３．</t>
  </si>
  <si>
    <t>連結キャッシュフロー計算書</t>
  </si>
  <si>
    <t>４．</t>
  </si>
  <si>
    <t>・分野別売上高</t>
  </si>
  <si>
    <t>・地域別売上高</t>
  </si>
  <si>
    <t>・試験研究費</t>
  </si>
  <si>
    <t>・金融収支</t>
  </si>
  <si>
    <t>・減価償却／設備投資</t>
  </si>
  <si>
    <t>・財務指標</t>
  </si>
  <si>
    <t>・一株あたり配当金／連結配当性向</t>
  </si>
  <si>
    <t>・人員</t>
  </si>
  <si>
    <t>少数株主持分損益および持分法による</t>
  </si>
  <si>
    <t>－</t>
  </si>
  <si>
    <t>－</t>
  </si>
  <si>
    <t>－</t>
  </si>
  <si>
    <r>
      <t xml:space="preserve">事業の買収・子会社株式の取得
</t>
    </r>
    <r>
      <rPr>
        <sz val="10"/>
        <rFont val="ＭＳ Ｐゴシック"/>
        <family val="3"/>
      </rPr>
      <t>（取得時の現金および現金同等物受入額控除後）</t>
    </r>
  </si>
  <si>
    <t>－</t>
  </si>
  <si>
    <t>－</t>
  </si>
  <si>
    <t>－</t>
  </si>
  <si>
    <t>主要指標推移</t>
  </si>
  <si>
    <t>5～7</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</si>
</sst>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
    <numFmt numFmtId="178" formatCode="\ \ \ \ @"/>
    <numFmt numFmtId="179" formatCode="\ \ \ @"/>
    <numFmt numFmtId="180" formatCode="0_ "/>
    <numFmt numFmtId="181" formatCode="0.000"/>
    <numFmt numFmtId="182" formatCode="0.0%"/>
    <numFmt numFmtId="183" formatCode="#,##0.0;[Red]\-#,##0.0"/>
    <numFmt numFmtId="184" formatCode="0.0\ %"/>
    <numFmt numFmtId="185" formatCode="#,##0_);\(#,##0\)"/>
    <numFmt numFmtId="186" formatCode="0_);\(0\)"/>
    <numFmt numFmtId="187" formatCode="#,##0.000;[Red]\-#,##0.000"/>
    <numFmt numFmtId="188" formatCode="#,##0.0_);\(#,##0.0\)"/>
    <numFmt numFmtId="189" formatCode="#,##0.00_);\(#,##0.00\)"/>
    <numFmt numFmtId="190" formatCode="yy/m"/>
    <numFmt numFmtId="191" formatCode="0.0&quot;倍&quot;"/>
    <numFmt numFmtId="192" formatCode="0.0&quot;ヵ&quot;&quot;月&quot;"/>
    <numFmt numFmtId="193" formatCode="0.0"/>
    <numFmt numFmtId="194" formatCode="0.00&quot;倍&quot;"/>
    <numFmt numFmtId="195" formatCode="0.00&quot;ヵ&quot;&quot;月&quot;"/>
    <numFmt numFmtId="196" formatCode="0.000%"/>
    <numFmt numFmtId="197" formatCode="#,##0.00_ ;[Red]\-#,##0.00\ "/>
    <numFmt numFmtId="198" formatCode="mm/dd/yy"/>
    <numFmt numFmtId="199" formatCode="0.0_);[Red]\(0.0\)"/>
    <numFmt numFmtId="200" formatCode="#,##0.0"/>
    <numFmt numFmtId="201" formatCode="mmm\-yyyy"/>
    <numFmt numFmtId="202" formatCode="#,##0.0_ ;[Red]\-#,##0.0\ "/>
    <numFmt numFmtId="203" formatCode="0.0_ "/>
    <numFmt numFmtId="204" formatCode="#,##0_);[Red]\(#,##0\)"/>
    <numFmt numFmtId="205" formatCode="#,##0_ "/>
    <numFmt numFmtId="206" formatCode="#,##0.0%;[Red]\-#,##0.0%"/>
    <numFmt numFmtId="207" formatCode="#,##0.0_ "/>
    <numFmt numFmtId="208" formatCode="0_);[Red]\(0\)"/>
  </numFmts>
  <fonts count="2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4"/>
      <name val="ＭＳ Ｐゴシック"/>
      <family val="3"/>
    </font>
    <font>
      <sz val="10"/>
      <name val="ＭＳ Ｐゴシック"/>
      <family val="3"/>
    </font>
    <font>
      <sz val="6"/>
      <name val="ＭＳ Ｐ明朝"/>
      <family val="1"/>
    </font>
    <font>
      <sz val="11"/>
      <name val="明朝"/>
      <family val="3"/>
    </font>
    <font>
      <b/>
      <u val="single"/>
      <sz val="16"/>
      <name val="ＭＳ Ｐゴシック"/>
      <family val="3"/>
    </font>
    <font>
      <b/>
      <sz val="10"/>
      <name val="ＭＳ Ｐゴシック"/>
      <family val="3"/>
    </font>
    <font>
      <b/>
      <sz val="11"/>
      <name val="ＭＳ Ｐゴシック"/>
      <family val="3"/>
    </font>
    <font>
      <sz val="10"/>
      <name val="明朝"/>
      <family val="1"/>
    </font>
    <font>
      <sz val="12"/>
      <color indexed="10"/>
      <name val="ＭＳ Ｐゴシック"/>
      <family val="3"/>
    </font>
    <font>
      <sz val="11"/>
      <color indexed="10"/>
      <name val="ＭＳ Ｐゴシック"/>
      <family val="3"/>
    </font>
    <font>
      <sz val="10"/>
      <color indexed="10"/>
      <name val="ＭＳ Ｐゴシック"/>
      <family val="3"/>
    </font>
    <font>
      <sz val="8"/>
      <name val="ＭＳ Ｐゴシック"/>
      <family val="3"/>
    </font>
    <font>
      <b/>
      <sz val="12"/>
      <name val="ＭＳ Ｐゴシック"/>
      <family val="3"/>
    </font>
    <font>
      <b/>
      <sz val="24"/>
      <name val="ＭＳ Ｐゴシック"/>
      <family val="3"/>
    </font>
    <font>
      <b/>
      <sz val="20"/>
      <name val="ＭＳ Ｐゴシック"/>
      <family val="3"/>
    </font>
    <font>
      <b/>
      <i/>
      <sz val="11"/>
      <name val="ＭＳ Ｐゴシック"/>
      <family val="3"/>
    </font>
    <font>
      <b/>
      <i/>
      <sz val="14"/>
      <name val="ＭＳ Ｐゴシック"/>
      <family val="3"/>
    </font>
    <font>
      <b/>
      <i/>
      <sz val="12"/>
      <name val="ＭＳ Ｐゴシック"/>
      <family val="3"/>
    </font>
  </fonts>
  <fills count="3">
    <fill>
      <patternFill/>
    </fill>
    <fill>
      <patternFill patternType="gray125"/>
    </fill>
    <fill>
      <patternFill patternType="solid">
        <fgColor indexed="41"/>
        <bgColor indexed="64"/>
      </patternFill>
    </fill>
  </fills>
  <borders count="10">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medium"/>
      <bottom style="dashed"/>
    </border>
    <border>
      <left>
        <color indexed="63"/>
      </left>
      <right>
        <color indexed="63"/>
      </right>
      <top style="dashed"/>
      <bottom style="dashed"/>
    </border>
    <border>
      <left>
        <color indexed="63"/>
      </left>
      <right>
        <color indexed="63"/>
      </right>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2" fillId="0" borderId="0" applyNumberFormat="0" applyFill="0" applyBorder="0" applyAlignment="0" applyProtection="0"/>
  </cellStyleXfs>
  <cellXfs count="19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6" fillId="0" borderId="0" xfId="0" applyFont="1" applyAlignment="1">
      <alignment/>
    </xf>
    <xf numFmtId="0" fontId="0" fillId="0" borderId="0" xfId="0" applyFont="1" applyAlignment="1">
      <alignment horizontal="right"/>
    </xf>
    <xf numFmtId="0" fontId="0" fillId="0" borderId="0" xfId="0" applyFont="1" applyAlignment="1">
      <alignment horizontal="right"/>
    </xf>
    <xf numFmtId="0" fontId="7" fillId="0" borderId="0" xfId="0" applyFont="1" applyAlignment="1">
      <alignment/>
    </xf>
    <xf numFmtId="0" fontId="7" fillId="0" borderId="2" xfId="0" applyFont="1" applyBorder="1" applyAlignment="1">
      <alignment horizontal="right"/>
    </xf>
    <xf numFmtId="0" fontId="7" fillId="0" borderId="2" xfId="0" applyFont="1" applyFill="1" applyBorder="1" applyAlignment="1">
      <alignment horizontal="right"/>
    </xf>
    <xf numFmtId="0" fontId="8" fillId="0" borderId="0" xfId="0" applyFont="1" applyAlignment="1">
      <alignment/>
    </xf>
    <xf numFmtId="185" fontId="7" fillId="0" borderId="1" xfId="0" applyNumberFormat="1" applyFont="1" applyBorder="1" applyAlignment="1">
      <alignment horizontal="right"/>
    </xf>
    <xf numFmtId="185" fontId="7" fillId="0" borderId="1" xfId="0" applyNumberFormat="1" applyFont="1" applyFill="1" applyBorder="1" applyAlignment="1">
      <alignment horizontal="right"/>
    </xf>
    <xf numFmtId="0" fontId="7" fillId="0" borderId="1" xfId="0" applyFont="1" applyBorder="1" applyAlignment="1">
      <alignment/>
    </xf>
    <xf numFmtId="185" fontId="7" fillId="0" borderId="1" xfId="17" applyNumberFormat="1" applyFont="1" applyBorder="1" applyAlignment="1">
      <alignment/>
    </xf>
    <xf numFmtId="185" fontId="7" fillId="0" borderId="1" xfId="17" applyNumberFormat="1" applyFont="1" applyFill="1" applyBorder="1" applyAlignment="1">
      <alignment/>
    </xf>
    <xf numFmtId="0" fontId="7" fillId="0" borderId="0" xfId="0" applyFont="1" applyBorder="1" applyAlignment="1">
      <alignment/>
    </xf>
    <xf numFmtId="185" fontId="7" fillId="0" borderId="0" xfId="17" applyNumberFormat="1" applyFont="1" applyBorder="1" applyAlignment="1">
      <alignment/>
    </xf>
    <xf numFmtId="185" fontId="7" fillId="0" borderId="0" xfId="17" applyNumberFormat="1" applyFont="1" applyFill="1" applyBorder="1" applyAlignment="1">
      <alignment/>
    </xf>
    <xf numFmtId="185" fontId="7" fillId="0" borderId="0" xfId="17" applyNumberFormat="1" applyFont="1" applyFill="1" applyBorder="1" applyAlignment="1">
      <alignment/>
    </xf>
    <xf numFmtId="0" fontId="7" fillId="0" borderId="2" xfId="0" applyFont="1" applyBorder="1" applyAlignment="1">
      <alignment/>
    </xf>
    <xf numFmtId="185" fontId="7" fillId="0" borderId="2" xfId="17" applyNumberFormat="1" applyFont="1" applyBorder="1" applyAlignment="1">
      <alignment/>
    </xf>
    <xf numFmtId="185" fontId="7" fillId="0" borderId="2" xfId="17" applyNumberFormat="1" applyFont="1" applyFill="1" applyBorder="1" applyAlignment="1">
      <alignment/>
    </xf>
    <xf numFmtId="0" fontId="7" fillId="0" borderId="3" xfId="0" applyFont="1" applyBorder="1" applyAlignment="1">
      <alignment/>
    </xf>
    <xf numFmtId="185" fontId="7" fillId="0" borderId="3" xfId="17" applyNumberFormat="1" applyFont="1" applyBorder="1" applyAlignment="1">
      <alignment/>
    </xf>
    <xf numFmtId="185" fontId="7" fillId="0" borderId="3" xfId="17" applyNumberFormat="1" applyFont="1" applyFill="1" applyBorder="1" applyAlignment="1">
      <alignment/>
    </xf>
    <xf numFmtId="185" fontId="7" fillId="0" borderId="3" xfId="17" applyNumberFormat="1" applyFont="1" applyFill="1" applyBorder="1" applyAlignment="1">
      <alignment/>
    </xf>
    <xf numFmtId="0" fontId="7" fillId="0" borderId="4" xfId="0" applyFont="1" applyBorder="1" applyAlignment="1">
      <alignment/>
    </xf>
    <xf numFmtId="185" fontId="7" fillId="0" borderId="4" xfId="17" applyNumberFormat="1" applyFont="1" applyBorder="1" applyAlignment="1">
      <alignment/>
    </xf>
    <xf numFmtId="185" fontId="7" fillId="0" borderId="4" xfId="17" applyNumberFormat="1" applyFont="1" applyFill="1" applyBorder="1" applyAlignment="1">
      <alignment/>
    </xf>
    <xf numFmtId="0" fontId="9" fillId="0" borderId="0" xfId="0" applyFont="1" applyBorder="1" applyAlignment="1">
      <alignment/>
    </xf>
    <xf numFmtId="0" fontId="9" fillId="0" borderId="0" xfId="0" applyFont="1" applyAlignment="1">
      <alignment/>
    </xf>
    <xf numFmtId="185" fontId="7" fillId="0" borderId="0" xfId="0" applyNumberFormat="1" applyFont="1" applyBorder="1" applyAlignment="1">
      <alignment horizontal="right"/>
    </xf>
    <xf numFmtId="185" fontId="7" fillId="0" borderId="0" xfId="0" applyNumberFormat="1" applyFont="1" applyFill="1" applyBorder="1" applyAlignment="1">
      <alignment horizontal="right"/>
    </xf>
    <xf numFmtId="185" fontId="7" fillId="0" borderId="0" xfId="17" applyNumberFormat="1" applyFont="1" applyAlignment="1">
      <alignment/>
    </xf>
    <xf numFmtId="185" fontId="7" fillId="0" borderId="0" xfId="17" applyNumberFormat="1" applyFont="1" applyFill="1" applyAlignment="1">
      <alignment/>
    </xf>
    <xf numFmtId="185" fontId="7" fillId="0" borderId="0" xfId="17" applyNumberFormat="1" applyFont="1" applyFill="1" applyAlignment="1">
      <alignment/>
    </xf>
    <xf numFmtId="189" fontId="7" fillId="0" borderId="1" xfId="0" applyNumberFormat="1" applyFont="1" applyBorder="1" applyAlignment="1">
      <alignment/>
    </xf>
    <xf numFmtId="189" fontId="7" fillId="0" borderId="1" xfId="0" applyNumberFormat="1" applyFont="1" applyFill="1" applyBorder="1" applyAlignment="1">
      <alignment/>
    </xf>
    <xf numFmtId="189" fontId="7" fillId="0" borderId="0" xfId="0" applyNumberFormat="1" applyFont="1" applyAlignment="1">
      <alignment/>
    </xf>
    <xf numFmtId="189" fontId="7" fillId="0" borderId="0" xfId="0" applyNumberFormat="1" applyFont="1" applyFill="1" applyAlignment="1">
      <alignment/>
    </xf>
    <xf numFmtId="189" fontId="7" fillId="0" borderId="0" xfId="0" applyNumberFormat="1" applyFont="1" applyFill="1" applyAlignment="1">
      <alignment horizontal="right"/>
    </xf>
    <xf numFmtId="0" fontId="7" fillId="0" borderId="5" xfId="0" applyFont="1" applyBorder="1" applyAlignment="1">
      <alignment/>
    </xf>
    <xf numFmtId="189" fontId="7" fillId="0" borderId="5" xfId="0" applyNumberFormat="1" applyFont="1" applyBorder="1" applyAlignment="1">
      <alignment/>
    </xf>
    <xf numFmtId="189" fontId="7" fillId="0" borderId="5" xfId="0" applyNumberFormat="1" applyFont="1" applyFill="1" applyBorder="1" applyAlignment="1">
      <alignment/>
    </xf>
    <xf numFmtId="189" fontId="7" fillId="0" borderId="0" xfId="0" applyNumberFormat="1" applyFont="1" applyFill="1" applyAlignment="1">
      <alignment/>
    </xf>
    <xf numFmtId="0" fontId="7" fillId="0" borderId="6" xfId="0" applyFont="1" applyBorder="1" applyAlignment="1">
      <alignment/>
    </xf>
    <xf numFmtId="189" fontId="7" fillId="0" borderId="6" xfId="0" applyNumberFormat="1" applyFont="1" applyBorder="1" applyAlignment="1">
      <alignment/>
    </xf>
    <xf numFmtId="189" fontId="7" fillId="0" borderId="6" xfId="0" applyNumberFormat="1" applyFont="1" applyFill="1" applyBorder="1" applyAlignment="1">
      <alignment/>
    </xf>
    <xf numFmtId="189" fontId="7" fillId="0" borderId="6" xfId="0" applyNumberFormat="1" applyFont="1" applyFill="1" applyBorder="1" applyAlignment="1">
      <alignment/>
    </xf>
    <xf numFmtId="0" fontId="7" fillId="0" borderId="0" xfId="0" applyFont="1" applyBorder="1" applyAlignment="1">
      <alignment horizontal="right"/>
    </xf>
    <xf numFmtId="0" fontId="7" fillId="0" borderId="0" xfId="0" applyFont="1" applyFill="1" applyBorder="1" applyAlignment="1">
      <alignment horizontal="right"/>
    </xf>
    <xf numFmtId="185" fontId="7" fillId="0" borderId="2" xfId="0" applyNumberFormat="1" applyFont="1" applyBorder="1" applyAlignment="1">
      <alignment horizontal="right"/>
    </xf>
    <xf numFmtId="185" fontId="7" fillId="0" borderId="2" xfId="0" applyNumberFormat="1" applyFont="1" applyFill="1" applyBorder="1" applyAlignment="1">
      <alignment horizontal="right"/>
    </xf>
    <xf numFmtId="38" fontId="9" fillId="0" borderId="0" xfId="17" applyFont="1" applyFill="1" applyBorder="1" applyAlignment="1">
      <alignment vertical="center"/>
    </xf>
    <xf numFmtId="38" fontId="9" fillId="0" borderId="0" xfId="17" applyFont="1" applyFill="1" applyBorder="1" applyAlignment="1">
      <alignment horizontal="left" vertical="center"/>
    </xf>
    <xf numFmtId="38" fontId="9" fillId="0" borderId="0" xfId="17" applyFont="1" applyFill="1" applyBorder="1" applyAlignment="1">
      <alignment horizontal="right" vertical="center"/>
    </xf>
    <xf numFmtId="38" fontId="9" fillId="0" borderId="3" xfId="17" applyFont="1" applyFill="1" applyBorder="1" applyAlignment="1">
      <alignment vertical="center"/>
    </xf>
    <xf numFmtId="182" fontId="9" fillId="0" borderId="0" xfId="15" applyNumberFormat="1" applyFont="1" applyFill="1" applyBorder="1" applyAlignment="1">
      <alignment vertical="center"/>
    </xf>
    <xf numFmtId="40" fontId="9" fillId="0" borderId="0" xfId="17" applyNumberFormat="1" applyFont="1" applyFill="1" applyBorder="1" applyAlignment="1">
      <alignment vertical="center"/>
    </xf>
    <xf numFmtId="183" fontId="9" fillId="0" borderId="0" xfId="17" applyNumberFormat="1" applyFont="1" applyFill="1" applyBorder="1" applyAlignment="1">
      <alignment vertical="center"/>
    </xf>
    <xf numFmtId="183" fontId="9" fillId="0" borderId="3" xfId="17" applyNumberFormat="1" applyFont="1" applyFill="1" applyBorder="1" applyAlignment="1">
      <alignment vertical="center"/>
    </xf>
    <xf numFmtId="0" fontId="0" fillId="0" borderId="7" xfId="0" applyBorder="1" applyAlignment="1">
      <alignment/>
    </xf>
    <xf numFmtId="38" fontId="0" fillId="0" borderId="7" xfId="17" applyBorder="1" applyAlignment="1">
      <alignment/>
    </xf>
    <xf numFmtId="0" fontId="0" fillId="0" borderId="8" xfId="0" applyBorder="1" applyAlignment="1">
      <alignment/>
    </xf>
    <xf numFmtId="38" fontId="0" fillId="0" borderId="8" xfId="17" applyBorder="1" applyAlignment="1">
      <alignment/>
    </xf>
    <xf numFmtId="0" fontId="0" fillId="0" borderId="9" xfId="0" applyBorder="1" applyAlignment="1">
      <alignment/>
    </xf>
    <xf numFmtId="38" fontId="0" fillId="0" borderId="9" xfId="17" applyBorder="1" applyAlignment="1">
      <alignment/>
    </xf>
    <xf numFmtId="0" fontId="12" fillId="0" borderId="0" xfId="21" applyFont="1" applyFill="1" applyBorder="1" applyAlignment="1">
      <alignment vertical="center"/>
      <protection/>
    </xf>
    <xf numFmtId="0" fontId="9" fillId="0" borderId="0" xfId="21" applyFont="1" applyFill="1" applyBorder="1" applyAlignment="1">
      <alignment vertical="center"/>
      <protection/>
    </xf>
    <xf numFmtId="0" fontId="13" fillId="0" borderId="0" xfId="21" applyFont="1" applyFill="1" applyBorder="1" applyAlignment="1">
      <alignment vertical="center"/>
      <protection/>
    </xf>
    <xf numFmtId="0" fontId="9" fillId="0" borderId="0" xfId="21" applyFont="1" applyFill="1" applyBorder="1" applyAlignment="1" quotePrefix="1">
      <alignment horizontal="right"/>
      <protection/>
    </xf>
    <xf numFmtId="0" fontId="0" fillId="0" borderId="0" xfId="21" applyFont="1" applyFill="1" applyBorder="1" applyAlignment="1">
      <alignment vertical="center"/>
      <protection/>
    </xf>
    <xf numFmtId="0" fontId="9" fillId="0" borderId="0" xfId="21" applyFont="1" applyFill="1" applyBorder="1" applyAlignment="1">
      <alignment horizontal="right" vertical="center"/>
      <protection/>
    </xf>
    <xf numFmtId="0" fontId="14" fillId="0" borderId="0" xfId="21" applyFont="1" applyFill="1" applyBorder="1" applyAlignment="1">
      <alignment vertical="center"/>
      <protection/>
    </xf>
    <xf numFmtId="0" fontId="9" fillId="0" borderId="0" xfId="21" applyFont="1" applyFill="1" applyAlignment="1">
      <alignment vertical="center"/>
      <protection/>
    </xf>
    <xf numFmtId="0" fontId="7" fillId="0" borderId="0" xfId="21" applyFont="1" applyFill="1" applyBorder="1" applyAlignment="1">
      <alignment vertical="center"/>
      <protection/>
    </xf>
    <xf numFmtId="185" fontId="9" fillId="0" borderId="0" xfId="21" applyNumberFormat="1" applyFont="1" applyFill="1" applyBorder="1" applyAlignment="1">
      <alignment vertical="center"/>
      <protection/>
    </xf>
    <xf numFmtId="0" fontId="9" fillId="0" borderId="3" xfId="21" applyFont="1" applyFill="1" applyBorder="1" applyAlignment="1">
      <alignment horizontal="right" vertical="center"/>
      <protection/>
    </xf>
    <xf numFmtId="0" fontId="9" fillId="0" borderId="0" xfId="21" applyFont="1" applyFill="1" applyBorder="1" applyAlignment="1">
      <alignment horizontal="left" vertical="center"/>
      <protection/>
    </xf>
    <xf numFmtId="0" fontId="9" fillId="0" borderId="3" xfId="21" applyFont="1" applyFill="1" applyBorder="1" applyAlignment="1">
      <alignment horizontal="left" vertical="center"/>
      <protection/>
    </xf>
    <xf numFmtId="0" fontId="9" fillId="0" borderId="3" xfId="21" applyFont="1" applyFill="1" applyBorder="1" applyAlignment="1">
      <alignment vertical="center"/>
      <protection/>
    </xf>
    <xf numFmtId="190" fontId="9" fillId="0" borderId="3" xfId="21" applyNumberFormat="1" applyFont="1" applyFill="1" applyBorder="1" applyAlignment="1">
      <alignment horizontal="center" vertical="center" wrapText="1"/>
      <protection/>
    </xf>
    <xf numFmtId="190" fontId="9" fillId="0" borderId="3" xfId="21" applyNumberFormat="1" applyFont="1" applyFill="1" applyBorder="1" applyAlignment="1">
      <alignment horizontal="center" vertical="center"/>
      <protection/>
    </xf>
    <xf numFmtId="185" fontId="9" fillId="0" borderId="0" xfId="17" applyNumberFormat="1" applyFont="1" applyFill="1" applyAlignment="1">
      <alignment vertical="center"/>
    </xf>
    <xf numFmtId="38" fontId="9" fillId="0" borderId="0" xfId="17" applyFont="1" applyFill="1" applyAlignment="1">
      <alignment vertical="center"/>
    </xf>
    <xf numFmtId="38" fontId="13" fillId="0" borderId="0" xfId="17" applyFont="1" applyFill="1" applyAlignment="1">
      <alignment vertical="center"/>
    </xf>
    <xf numFmtId="185" fontId="9" fillId="0" borderId="0" xfId="17" applyNumberFormat="1" applyFont="1" applyFill="1" applyBorder="1" applyAlignment="1">
      <alignment vertical="center"/>
    </xf>
    <xf numFmtId="38" fontId="13" fillId="0" borderId="0" xfId="17" applyFont="1" applyFill="1" applyBorder="1" applyAlignment="1">
      <alignment vertical="center"/>
    </xf>
    <xf numFmtId="185" fontId="9" fillId="0" borderId="0" xfId="15" applyNumberFormat="1" applyFont="1" applyFill="1" applyBorder="1" applyAlignment="1">
      <alignment vertical="center"/>
    </xf>
    <xf numFmtId="185" fontId="9" fillId="0" borderId="0" xfId="15" applyNumberFormat="1" applyFont="1" applyFill="1" applyBorder="1" applyAlignment="1">
      <alignment horizontal="right" vertical="center"/>
    </xf>
    <xf numFmtId="182" fontId="9" fillId="0" borderId="0" xfId="15" applyNumberFormat="1" applyFont="1" applyFill="1" applyBorder="1" applyAlignment="1">
      <alignment horizontal="right" vertical="center"/>
    </xf>
    <xf numFmtId="40" fontId="0" fillId="0" borderId="0" xfId="17" applyNumberFormat="1" applyFont="1" applyFill="1" applyBorder="1" applyAlignment="1">
      <alignment vertical="center"/>
    </xf>
    <xf numFmtId="40" fontId="13" fillId="0" borderId="0" xfId="17" applyNumberFormat="1" applyFont="1" applyFill="1" applyBorder="1" applyAlignment="1">
      <alignment vertical="center"/>
    </xf>
    <xf numFmtId="40" fontId="9" fillId="0" borderId="3" xfId="17" applyNumberFormat="1" applyFont="1" applyFill="1" applyBorder="1" applyAlignment="1">
      <alignment vertical="center"/>
    </xf>
    <xf numFmtId="38" fontId="0" fillId="0" borderId="0" xfId="17" applyFont="1" applyFill="1" applyBorder="1" applyAlignment="1">
      <alignment vertical="center"/>
    </xf>
    <xf numFmtId="190" fontId="9" fillId="0" borderId="3" xfId="21" applyNumberFormat="1" applyFont="1" applyFill="1" applyBorder="1" applyAlignment="1">
      <alignment horizontal="left" vertical="center"/>
      <protection/>
    </xf>
    <xf numFmtId="3" fontId="9" fillId="0" borderId="0" xfId="17" applyNumberFormat="1" applyFont="1" applyFill="1" applyBorder="1" applyAlignment="1">
      <alignment vertical="center"/>
    </xf>
    <xf numFmtId="0" fontId="9" fillId="0" borderId="3" xfId="21" applyFont="1" applyFill="1" applyBorder="1" applyAlignment="1">
      <alignment horizontal="center" vertical="center"/>
      <protection/>
    </xf>
    <xf numFmtId="190" fontId="9" fillId="0" borderId="2" xfId="21" applyNumberFormat="1" applyFont="1" applyFill="1" applyBorder="1" applyAlignment="1">
      <alignment horizontal="center" vertical="center" wrapText="1"/>
      <protection/>
    </xf>
    <xf numFmtId="190" fontId="13" fillId="0" borderId="0" xfId="21" applyNumberFormat="1" applyFont="1" applyFill="1" applyBorder="1" applyAlignment="1">
      <alignment horizontal="center" vertical="center" wrapText="1"/>
      <protection/>
    </xf>
    <xf numFmtId="0" fontId="17" fillId="0" borderId="0" xfId="21" applyFont="1" applyFill="1" applyBorder="1" applyAlignment="1">
      <alignment vertical="center"/>
      <protection/>
    </xf>
    <xf numFmtId="0" fontId="18" fillId="0" borderId="0" xfId="21" applyFont="1" applyFill="1" applyBorder="1" applyAlignment="1">
      <alignment vertical="center"/>
      <protection/>
    </xf>
    <xf numFmtId="183" fontId="17" fillId="0" borderId="0" xfId="17" applyNumberFormat="1" applyFont="1" applyFill="1" applyBorder="1" applyAlignment="1">
      <alignment vertical="center"/>
    </xf>
    <xf numFmtId="183" fontId="18" fillId="0" borderId="0" xfId="17" applyNumberFormat="1" applyFont="1" applyFill="1" applyBorder="1" applyAlignment="1">
      <alignment vertical="center"/>
    </xf>
    <xf numFmtId="40" fontId="17" fillId="0" borderId="0" xfId="17" applyNumberFormat="1" applyFont="1" applyFill="1" applyBorder="1" applyAlignment="1">
      <alignment vertical="center"/>
    </xf>
    <xf numFmtId="40" fontId="18" fillId="0" borderId="0" xfId="17" applyNumberFormat="1" applyFont="1" applyFill="1" applyBorder="1" applyAlignment="1">
      <alignment vertical="center"/>
    </xf>
    <xf numFmtId="40" fontId="9" fillId="0" borderId="0" xfId="17" applyNumberFormat="1" applyFont="1" applyFill="1" applyAlignment="1">
      <alignment vertical="center"/>
    </xf>
    <xf numFmtId="0" fontId="0" fillId="0" borderId="0" xfId="21" applyFont="1" applyFill="1">
      <alignment/>
      <protection/>
    </xf>
    <xf numFmtId="0" fontId="14" fillId="0" borderId="0" xfId="21" applyFont="1" applyFill="1">
      <alignment/>
      <protection/>
    </xf>
    <xf numFmtId="0" fontId="9" fillId="0" borderId="0" xfId="21" applyFont="1" applyFill="1">
      <alignment/>
      <protection/>
    </xf>
    <xf numFmtId="0" fontId="0" fillId="0" borderId="0" xfId="21" applyFont="1">
      <alignment/>
      <protection/>
    </xf>
    <xf numFmtId="205" fontId="9" fillId="0" borderId="0" xfId="21" applyNumberFormat="1" applyFont="1" applyFill="1" applyBorder="1" applyAlignment="1">
      <alignment vertical="center"/>
      <protection/>
    </xf>
    <xf numFmtId="183" fontId="9" fillId="0" borderId="0" xfId="17" applyNumberFormat="1" applyFont="1" applyFill="1" applyBorder="1" applyAlignment="1">
      <alignment horizontal="right" vertical="center"/>
    </xf>
    <xf numFmtId="0" fontId="7" fillId="0" borderId="0" xfId="21" applyFont="1" applyBorder="1" applyAlignment="1">
      <alignment vertical="center"/>
      <protection/>
    </xf>
    <xf numFmtId="0" fontId="9" fillId="0" borderId="0" xfId="21" applyFont="1" applyBorder="1" applyAlignment="1">
      <alignment vertical="center"/>
      <protection/>
    </xf>
    <xf numFmtId="0" fontId="9" fillId="0" borderId="0" xfId="21" applyFont="1" applyAlignment="1">
      <alignment vertical="center"/>
      <protection/>
    </xf>
    <xf numFmtId="0" fontId="0" fillId="0" borderId="3" xfId="21" applyFont="1" applyFill="1" applyBorder="1" applyAlignment="1">
      <alignment horizontal="center" vertical="center"/>
      <protection/>
    </xf>
    <xf numFmtId="190" fontId="9" fillId="0" borderId="3" xfId="21" applyNumberFormat="1" applyFont="1" applyBorder="1" applyAlignment="1">
      <alignment horizontal="center" vertical="center" wrapText="1"/>
      <protection/>
    </xf>
    <xf numFmtId="185" fontId="9" fillId="0" borderId="0" xfId="17" applyNumberFormat="1" applyFont="1" applyAlignment="1">
      <alignment vertical="center"/>
    </xf>
    <xf numFmtId="185" fontId="0" fillId="0" borderId="0" xfId="21" applyNumberFormat="1" applyFont="1" applyFill="1" applyBorder="1" applyAlignment="1">
      <alignment vertical="center"/>
      <protection/>
    </xf>
    <xf numFmtId="3" fontId="9" fillId="0" borderId="0" xfId="17" applyNumberFormat="1" applyFont="1" applyFill="1" applyAlignment="1">
      <alignment vertical="center"/>
    </xf>
    <xf numFmtId="9" fontId="9" fillId="0" borderId="0" xfId="17" applyNumberFormat="1" applyFont="1" applyFill="1" applyBorder="1" applyAlignment="1">
      <alignment horizontal="right" vertical="center"/>
    </xf>
    <xf numFmtId="9" fontId="0" fillId="0" borderId="0" xfId="17" applyNumberFormat="1" applyFont="1" applyFill="1" applyBorder="1" applyAlignment="1">
      <alignment vertical="center"/>
    </xf>
    <xf numFmtId="205" fontId="0" fillId="0" borderId="0" xfId="21" applyNumberFormat="1" applyFont="1" applyFill="1" applyBorder="1" applyAlignment="1">
      <alignment vertical="center"/>
      <protection/>
    </xf>
    <xf numFmtId="190" fontId="9" fillId="0" borderId="0" xfId="21" applyNumberFormat="1" applyFont="1" applyFill="1" applyBorder="1" applyAlignment="1">
      <alignment horizontal="center" vertical="center" wrapText="1"/>
      <protection/>
    </xf>
    <xf numFmtId="0" fontId="0" fillId="0" borderId="0" xfId="21" applyFont="1" applyFill="1">
      <alignment/>
      <protection/>
    </xf>
    <xf numFmtId="0" fontId="9" fillId="0" borderId="3" xfId="0" applyFont="1" applyFill="1" applyBorder="1" applyAlignment="1">
      <alignment vertical="center"/>
    </xf>
    <xf numFmtId="190" fontId="9" fillId="0" borderId="3" xfId="0" applyNumberFormat="1" applyFont="1" applyFill="1" applyBorder="1" applyAlignment="1">
      <alignment horizontal="center" vertical="center" wrapText="1"/>
    </xf>
    <xf numFmtId="0" fontId="9" fillId="0" borderId="0" xfId="0" applyFont="1" applyFill="1" applyBorder="1" applyAlignment="1">
      <alignment vertical="center"/>
    </xf>
    <xf numFmtId="190" fontId="9" fillId="0" borderId="0" xfId="0" applyNumberFormat="1" applyFont="1" applyFill="1" applyBorder="1" applyAlignment="1">
      <alignment horizontal="center" vertical="center" wrapText="1"/>
    </xf>
    <xf numFmtId="0" fontId="0" fillId="0" borderId="0" xfId="0" applyFont="1" applyFill="1" applyAlignment="1">
      <alignment/>
    </xf>
    <xf numFmtId="185" fontId="9" fillId="0" borderId="0" xfId="17" applyNumberFormat="1" applyFont="1" applyFill="1" applyAlignment="1">
      <alignment horizontal="right" vertical="center"/>
    </xf>
    <xf numFmtId="38" fontId="7" fillId="0" borderId="3" xfId="17" applyFont="1" applyFill="1" applyBorder="1" applyAlignment="1">
      <alignment vertical="center"/>
    </xf>
    <xf numFmtId="38" fontId="13" fillId="0" borderId="3" xfId="17" applyFont="1" applyFill="1" applyBorder="1" applyAlignment="1">
      <alignment vertical="center"/>
    </xf>
    <xf numFmtId="3" fontId="9" fillId="0" borderId="3" xfId="17" applyNumberFormat="1" applyFont="1" applyFill="1" applyBorder="1" applyAlignment="1">
      <alignment vertical="center"/>
    </xf>
    <xf numFmtId="0" fontId="7" fillId="0" borderId="3" xfId="21" applyFont="1" applyFill="1" applyBorder="1" applyAlignment="1">
      <alignment vertical="center"/>
      <protection/>
    </xf>
    <xf numFmtId="0" fontId="9" fillId="0" borderId="2" xfId="21" applyFont="1" applyFill="1" applyBorder="1" applyAlignment="1">
      <alignment vertical="center"/>
      <protection/>
    </xf>
    <xf numFmtId="0" fontId="0" fillId="0" borderId="0" xfId="0" applyAlignment="1">
      <alignment horizontal="center"/>
    </xf>
    <xf numFmtId="0" fontId="0" fillId="0" borderId="2" xfId="21" applyFont="1" applyFill="1" applyBorder="1" applyAlignment="1">
      <alignment vertical="center"/>
      <protection/>
    </xf>
    <xf numFmtId="38" fontId="0" fillId="0" borderId="3" xfId="17" applyFont="1" applyFill="1" applyBorder="1" applyAlignment="1">
      <alignment vertical="center"/>
    </xf>
    <xf numFmtId="0" fontId="9" fillId="0" borderId="2" xfId="21" applyFont="1" applyFill="1" applyBorder="1" applyAlignment="1">
      <alignment horizontal="left" vertical="center"/>
      <protection/>
    </xf>
    <xf numFmtId="0" fontId="9" fillId="0" borderId="2" xfId="21" applyFont="1" applyBorder="1" applyAlignment="1">
      <alignment vertical="center"/>
      <protection/>
    </xf>
    <xf numFmtId="0" fontId="0" fillId="0" borderId="1" xfId="21" applyFont="1" applyFill="1" applyBorder="1" applyAlignment="1">
      <alignment vertical="center"/>
      <protection/>
    </xf>
    <xf numFmtId="0" fontId="9" fillId="0" borderId="1" xfId="21" applyFont="1" applyFill="1" applyBorder="1" applyAlignment="1">
      <alignment horizontal="left" vertical="center"/>
      <protection/>
    </xf>
    <xf numFmtId="0" fontId="9" fillId="0" borderId="1" xfId="21" applyFont="1" applyFill="1" applyBorder="1" applyAlignment="1">
      <alignment vertical="center"/>
      <protection/>
    </xf>
    <xf numFmtId="38" fontId="0" fillId="0" borderId="1" xfId="17" applyFont="1" applyFill="1" applyBorder="1" applyAlignment="1">
      <alignment vertical="center"/>
    </xf>
    <xf numFmtId="38" fontId="9" fillId="0" borderId="1" xfId="17" applyFont="1" applyFill="1" applyBorder="1" applyAlignment="1">
      <alignment vertical="center"/>
    </xf>
    <xf numFmtId="38" fontId="9" fillId="0" borderId="1" xfId="17" applyFont="1" applyFill="1" applyBorder="1" applyAlignment="1">
      <alignment horizontal="left" vertical="center"/>
    </xf>
    <xf numFmtId="205" fontId="0" fillId="0" borderId="1" xfId="21" applyNumberFormat="1" applyFont="1" applyFill="1" applyBorder="1" applyAlignment="1">
      <alignment vertical="center"/>
      <protection/>
    </xf>
    <xf numFmtId="40" fontId="9" fillId="0" borderId="1" xfId="17" applyNumberFormat="1" applyFont="1" applyFill="1" applyBorder="1" applyAlignment="1">
      <alignment vertical="center"/>
    </xf>
    <xf numFmtId="190" fontId="9" fillId="0" borderId="1" xfId="21" applyNumberFormat="1" applyFont="1" applyFill="1" applyBorder="1" applyAlignment="1">
      <alignment horizontal="right" vertical="center"/>
      <protection/>
    </xf>
    <xf numFmtId="38" fontId="9" fillId="0" borderId="1" xfId="17" applyFont="1" applyFill="1" applyBorder="1" applyAlignment="1">
      <alignment horizontal="right" vertical="center"/>
    </xf>
    <xf numFmtId="0" fontId="7" fillId="0" borderId="0" xfId="21" applyFont="1" applyFill="1" applyBorder="1" applyAlignment="1">
      <alignment horizontal="left" vertical="center"/>
      <protection/>
    </xf>
    <xf numFmtId="0" fontId="7" fillId="0" borderId="3" xfId="21" applyFont="1" applyFill="1" applyBorder="1" applyAlignment="1">
      <alignment horizontal="left" vertical="center"/>
      <protection/>
    </xf>
    <xf numFmtId="38" fontId="19" fillId="0" borderId="1" xfId="17" applyFont="1" applyFill="1" applyBorder="1" applyAlignment="1">
      <alignment vertical="center"/>
    </xf>
    <xf numFmtId="38" fontId="19" fillId="0" borderId="0" xfId="17" applyFont="1" applyFill="1" applyBorder="1" applyAlignment="1">
      <alignment vertical="center"/>
    </xf>
    <xf numFmtId="0" fontId="7" fillId="0" borderId="1" xfId="21" applyFont="1" applyFill="1" applyBorder="1" applyAlignment="1">
      <alignment vertical="center"/>
      <protection/>
    </xf>
    <xf numFmtId="38" fontId="13" fillId="0" borderId="1" xfId="17" applyFont="1" applyFill="1" applyBorder="1" applyAlignment="1">
      <alignment vertical="center"/>
    </xf>
    <xf numFmtId="0" fontId="20" fillId="0" borderId="1" xfId="0" applyFont="1" applyBorder="1" applyAlignment="1">
      <alignment/>
    </xf>
    <xf numFmtId="0" fontId="20" fillId="0" borderId="0" xfId="0" applyFont="1" applyBorder="1" applyAlignment="1">
      <alignment/>
    </xf>
    <xf numFmtId="0" fontId="7" fillId="2" borderId="4" xfId="0" applyFont="1" applyFill="1" applyBorder="1" applyAlignment="1">
      <alignment/>
    </xf>
    <xf numFmtId="185" fontId="7" fillId="2" borderId="4" xfId="17" applyNumberFormat="1" applyFont="1" applyFill="1" applyBorder="1" applyAlignment="1">
      <alignment/>
    </xf>
    <xf numFmtId="0" fontId="7" fillId="2" borderId="2" xfId="0" applyFont="1" applyFill="1" applyBorder="1" applyAlignment="1">
      <alignment/>
    </xf>
    <xf numFmtId="185" fontId="7" fillId="2" borderId="2" xfId="17" applyNumberFormat="1" applyFont="1" applyFill="1" applyBorder="1" applyAlignment="1">
      <alignment/>
    </xf>
    <xf numFmtId="0" fontId="7" fillId="2" borderId="1" xfId="0" applyFont="1" applyFill="1" applyBorder="1" applyAlignment="1">
      <alignment/>
    </xf>
    <xf numFmtId="185" fontId="7" fillId="2" borderId="1" xfId="17" applyNumberFormat="1" applyFont="1" applyFill="1" applyBorder="1" applyAlignment="1">
      <alignment/>
    </xf>
    <xf numFmtId="0" fontId="20" fillId="2" borderId="4" xfId="0" applyFont="1" applyFill="1" applyBorder="1" applyAlignment="1">
      <alignment/>
    </xf>
    <xf numFmtId="0" fontId="22" fillId="0" borderId="0" xfId="0" applyFont="1" applyAlignment="1">
      <alignment horizontal="center" wrapText="1"/>
    </xf>
    <xf numFmtId="0" fontId="22" fillId="0" borderId="0" xfId="0" applyFont="1" applyAlignment="1">
      <alignment horizontal="center"/>
    </xf>
    <xf numFmtId="0" fontId="23" fillId="0" borderId="0" xfId="0" applyFont="1" applyAlignment="1">
      <alignment horizontal="right"/>
    </xf>
    <xf numFmtId="0" fontId="24" fillId="0" borderId="0" xfId="0" applyFont="1" applyAlignment="1" quotePrefix="1">
      <alignment/>
    </xf>
    <xf numFmtId="0" fontId="24" fillId="0" borderId="3" xfId="0" applyFont="1" applyBorder="1" applyAlignment="1">
      <alignment/>
    </xf>
    <xf numFmtId="0" fontId="24" fillId="0" borderId="3" xfId="0" applyFont="1" applyBorder="1" applyAlignment="1">
      <alignment horizontal="center"/>
    </xf>
    <xf numFmtId="0" fontId="8" fillId="0" borderId="0" xfId="0" applyFont="1" applyAlignment="1">
      <alignment/>
    </xf>
    <xf numFmtId="0" fontId="24" fillId="0" borderId="2" xfId="0" applyFont="1" applyBorder="1" applyAlignment="1">
      <alignment/>
    </xf>
    <xf numFmtId="0" fontId="24" fillId="0" borderId="2" xfId="0" applyFont="1" applyBorder="1" applyAlignment="1">
      <alignment horizontal="center"/>
    </xf>
    <xf numFmtId="0" fontId="7" fillId="0" borderId="0" xfId="0" applyFont="1" applyAlignment="1" quotePrefix="1">
      <alignment vertical="center"/>
    </xf>
    <xf numFmtId="0" fontId="7" fillId="0" borderId="0" xfId="0" applyNumberFormat="1" applyFont="1" applyAlignment="1">
      <alignment vertical="center"/>
    </xf>
    <xf numFmtId="0" fontId="25" fillId="0" borderId="0" xfId="0" applyFont="1" applyAlignment="1">
      <alignment horizontal="center" vertical="center"/>
    </xf>
    <xf numFmtId="0" fontId="7" fillId="0" borderId="0" xfId="0" applyFont="1" applyAlignment="1">
      <alignment vertical="center"/>
    </xf>
    <xf numFmtId="0" fontId="0" fillId="0" borderId="0" xfId="0" applyFont="1" applyAlignment="1">
      <alignment/>
    </xf>
    <xf numFmtId="0" fontId="0" fillId="0" borderId="1"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Fill="1" applyAlignment="1">
      <alignment horizontal="right"/>
    </xf>
    <xf numFmtId="185" fontId="0" fillId="0" borderId="0" xfId="0" applyNumberFormat="1" applyFont="1" applyAlignment="1">
      <alignment/>
    </xf>
    <xf numFmtId="0" fontId="7" fillId="0" borderId="0" xfId="0" applyFont="1" applyBorder="1" applyAlignment="1">
      <alignment wrapText="1"/>
    </xf>
    <xf numFmtId="0" fontId="0" fillId="0" borderId="0" xfId="0" applyAlignment="1">
      <alignment horizontal="center"/>
    </xf>
    <xf numFmtId="0" fontId="22" fillId="0" borderId="0" xfId="0" applyFont="1" applyAlignment="1">
      <alignment horizontal="center" wrapText="1"/>
    </xf>
    <xf numFmtId="0" fontId="22" fillId="0" borderId="0" xfId="0" applyFont="1" applyAlignment="1">
      <alignment horizontal="center"/>
    </xf>
    <xf numFmtId="0" fontId="21" fillId="0" borderId="0" xfId="0" applyFont="1" applyAlignment="1">
      <alignment horizontal="center" wrapText="1"/>
    </xf>
    <xf numFmtId="0" fontId="21" fillId="0" borderId="0" xfId="0" applyFont="1" applyAlignment="1">
      <alignment horizontal="center"/>
    </xf>
    <xf numFmtId="0" fontId="7" fillId="0" borderId="0" xfId="0" applyFont="1" applyBorder="1" applyAlignment="1">
      <alignment wrapText="1"/>
    </xf>
    <xf numFmtId="0" fontId="0" fillId="0" borderId="0" xfId="0" applyFont="1" applyAlignment="1">
      <alignment/>
    </xf>
    <xf numFmtId="0" fontId="9" fillId="0" borderId="3" xfId="21" applyFont="1" applyFill="1" applyBorder="1" applyAlignment="1">
      <alignment horizontal="center" vertical="center"/>
      <protection/>
    </xf>
    <xf numFmtId="0" fontId="0" fillId="0" borderId="0"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主要経営指標推移_J"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2076450</xdr:colOff>
      <xdr:row>30</xdr:row>
      <xdr:rowOff>38100</xdr:rowOff>
    </xdr:from>
    <xdr:to>
      <xdr:col>2</xdr:col>
      <xdr:colOff>3695700</xdr:colOff>
      <xdr:row>32</xdr:row>
      <xdr:rowOff>9525</xdr:rowOff>
    </xdr:to>
    <xdr:pic>
      <xdr:nvPicPr>
        <xdr:cNvPr id="1" name="Picture 1"/>
        <xdr:cNvPicPr preferRelativeResize="1">
          <a:picLocks noChangeAspect="1"/>
        </xdr:cNvPicPr>
      </xdr:nvPicPr>
      <xdr:blipFill>
        <a:blip r:embed="rId1"/>
        <a:stretch>
          <a:fillRect/>
        </a:stretch>
      </xdr:blipFill>
      <xdr:spPr>
        <a:xfrm>
          <a:off x="2600325" y="9048750"/>
          <a:ext cx="16192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0"/>
  <sheetViews>
    <sheetView showGridLines="0" tabSelected="1" workbookViewId="0" topLeftCell="A1">
      <selection activeCell="A2" sqref="A2"/>
    </sheetView>
  </sheetViews>
  <sheetFormatPr defaultColWidth="9.00390625" defaultRowHeight="13.5"/>
  <cols>
    <col min="1" max="1" width="3.50390625" style="0" customWidth="1"/>
    <col min="2" max="2" width="3.375" style="0" customWidth="1"/>
    <col min="3" max="3" width="74.375" style="0" customWidth="1"/>
    <col min="4" max="4" width="4.125" style="139" customWidth="1"/>
  </cols>
  <sheetData>
    <row r="1" spans="1:4" ht="1.5" customHeight="1">
      <c r="A1" s="189"/>
      <c r="B1" s="189"/>
      <c r="C1" s="189"/>
      <c r="D1" s="189"/>
    </row>
    <row r="2" ht="30" customHeight="1"/>
    <row r="3" ht="30" customHeight="1"/>
    <row r="4" spans="1:4" ht="28.5">
      <c r="A4" s="192" t="s">
        <v>304</v>
      </c>
      <c r="B4" s="193"/>
      <c r="C4" s="193"/>
      <c r="D4" s="193"/>
    </row>
    <row r="5" spans="1:4" ht="27" customHeight="1">
      <c r="A5" s="190" t="s">
        <v>305</v>
      </c>
      <c r="B5" s="191"/>
      <c r="C5" s="191"/>
      <c r="D5" s="191"/>
    </row>
    <row r="6" spans="1:4" ht="27" customHeight="1">
      <c r="A6" s="169"/>
      <c r="B6" s="170"/>
      <c r="C6" s="170"/>
      <c r="D6" s="170"/>
    </row>
    <row r="7" spans="1:4" ht="27" customHeight="1">
      <c r="A7" s="169"/>
      <c r="B7" s="170"/>
      <c r="C7" s="170"/>
      <c r="D7" s="170"/>
    </row>
    <row r="8" ht="13.5">
      <c r="D8" s="171" t="s">
        <v>306</v>
      </c>
    </row>
    <row r="9" spans="1:4" s="175" customFormat="1" ht="37.5" customHeight="1">
      <c r="A9" s="172" t="s">
        <v>307</v>
      </c>
      <c r="B9" s="173" t="s">
        <v>308</v>
      </c>
      <c r="C9" s="173"/>
      <c r="D9" s="174">
        <v>2</v>
      </c>
    </row>
    <row r="10" spans="1:4" s="175" customFormat="1" ht="37.5" customHeight="1">
      <c r="A10" s="172" t="s">
        <v>309</v>
      </c>
      <c r="B10" s="176" t="s">
        <v>310</v>
      </c>
      <c r="C10" s="176"/>
      <c r="D10" s="177">
        <v>3</v>
      </c>
    </row>
    <row r="11" spans="1:4" s="175" customFormat="1" ht="37.5" customHeight="1">
      <c r="A11" s="172" t="s">
        <v>311</v>
      </c>
      <c r="B11" s="176" t="s">
        <v>312</v>
      </c>
      <c r="C11" s="176"/>
      <c r="D11" s="177">
        <v>4</v>
      </c>
    </row>
    <row r="12" spans="1:4" s="175" customFormat="1" ht="37.5" customHeight="1">
      <c r="A12" s="172" t="s">
        <v>313</v>
      </c>
      <c r="B12" s="176" t="s">
        <v>330</v>
      </c>
      <c r="C12" s="176"/>
      <c r="D12" s="177" t="s">
        <v>331</v>
      </c>
    </row>
    <row r="13" spans="1:4" s="181" customFormat="1" ht="30" customHeight="1">
      <c r="A13" s="178"/>
      <c r="B13" s="179"/>
      <c r="C13" s="179" t="s">
        <v>314</v>
      </c>
      <c r="D13" s="180"/>
    </row>
    <row r="14" spans="1:4" s="181" customFormat="1" ht="30" customHeight="1">
      <c r="A14" s="178"/>
      <c r="B14" s="179"/>
      <c r="C14" s="179" t="s">
        <v>315</v>
      </c>
      <c r="D14" s="180"/>
    </row>
    <row r="15" spans="1:4" s="181" customFormat="1" ht="30" customHeight="1">
      <c r="A15" s="178"/>
      <c r="B15" s="179"/>
      <c r="C15" s="179" t="s">
        <v>316</v>
      </c>
      <c r="D15" s="180"/>
    </row>
    <row r="16" spans="1:4" s="181" customFormat="1" ht="30" customHeight="1">
      <c r="A16" s="178"/>
      <c r="B16" s="179"/>
      <c r="C16" s="179" t="s">
        <v>317</v>
      </c>
      <c r="D16" s="180"/>
    </row>
    <row r="17" spans="1:4" s="181" customFormat="1" ht="30" customHeight="1">
      <c r="A17" s="178"/>
      <c r="B17" s="179"/>
      <c r="C17" s="179" t="s">
        <v>318</v>
      </c>
      <c r="D17" s="180"/>
    </row>
    <row r="18" ht="30" customHeight="1">
      <c r="C18" s="179" t="s">
        <v>319</v>
      </c>
    </row>
    <row r="19" ht="30" customHeight="1">
      <c r="C19" s="179" t="s">
        <v>320</v>
      </c>
    </row>
    <row r="20" ht="30" customHeight="1">
      <c r="C20" s="179" t="s">
        <v>321</v>
      </c>
    </row>
  </sheetData>
  <sheetProtection password="E59C" sheet="1" objects="1" scenarios="1"/>
  <mergeCells count="3">
    <mergeCell ref="A1:D1"/>
    <mergeCell ref="A5:D5"/>
    <mergeCell ref="A4:D4"/>
  </mergeCells>
  <printOptions horizontalCentered="1"/>
  <pageMargins left="0.7874015748031497" right="0.7874015748031497" top="0.984251968503937" bottom="0.984251968503937" header="0.5118110236220472" footer="0.5118110236220472"/>
  <pageSetup horizontalDpi="400" verticalDpi="400" orientation="portrait" paperSize="9" r:id="rId2"/>
  <headerFooter alignWithMargins="0">
    <oddFooter>&amp;C&amp;10p.&amp;P</oddFooter>
  </headerFooter>
  <drawing r:id="rId1"/>
</worksheet>
</file>

<file path=xl/worksheets/sheet2.xml><?xml version="1.0" encoding="utf-8"?>
<worksheet xmlns="http://schemas.openxmlformats.org/spreadsheetml/2006/main" xmlns:r="http://schemas.openxmlformats.org/officeDocument/2006/relationships">
  <dimension ref="A2:T79"/>
  <sheetViews>
    <sheetView showGridLines="0" zoomScale="68" zoomScaleNormal="68" workbookViewId="0" topLeftCell="A2">
      <pane xSplit="3" ySplit="5" topLeftCell="P25" activePane="bottomRight" state="frozen"/>
      <selection pane="topLeft" activeCell="W45" sqref="W45"/>
      <selection pane="topRight" activeCell="W45" sqref="W45"/>
      <selection pane="bottomLeft" activeCell="W45" sqref="W45"/>
      <selection pane="bottomRight" activeCell="U70" sqref="U70"/>
    </sheetView>
  </sheetViews>
  <sheetFormatPr defaultColWidth="9.00390625" defaultRowHeight="13.5"/>
  <cols>
    <col min="1" max="2" width="3.625" style="0" customWidth="1"/>
    <col min="3" max="3" width="54.25390625" style="0" customWidth="1"/>
    <col min="4" max="20" width="13.625" style="0" customWidth="1"/>
  </cols>
  <sheetData>
    <row r="1" ht="26.25" customHeight="1"/>
    <row r="2" s="2" customFormat="1" ht="21">
      <c r="A2" s="1" t="s">
        <v>0</v>
      </c>
    </row>
    <row r="4" spans="1:20" ht="13.5">
      <c r="A4" s="3" t="s">
        <v>1</v>
      </c>
      <c r="B4" s="4"/>
      <c r="C4" s="4"/>
      <c r="D4" s="4"/>
      <c r="E4" s="4"/>
      <c r="F4" s="4"/>
      <c r="G4" s="4"/>
      <c r="H4" s="4"/>
      <c r="I4" s="4"/>
      <c r="J4" s="4"/>
      <c r="K4" s="4"/>
      <c r="L4" s="4"/>
      <c r="M4" s="4"/>
      <c r="N4" s="4"/>
      <c r="O4" s="4"/>
      <c r="P4" s="4"/>
      <c r="Q4" s="4"/>
      <c r="R4" s="4"/>
      <c r="S4" s="4"/>
      <c r="T4" s="4"/>
    </row>
    <row r="5" spans="1:20" ht="13.5">
      <c r="A5" s="5" t="s">
        <v>2</v>
      </c>
      <c r="J5" s="6"/>
      <c r="K5" s="6"/>
      <c r="L5" s="6"/>
      <c r="M5" s="7"/>
      <c r="N5" s="7"/>
      <c r="O5" s="7"/>
      <c r="P5" s="7"/>
      <c r="Q5" s="7"/>
      <c r="R5" s="7"/>
      <c r="S5" s="7"/>
      <c r="T5" s="7" t="s">
        <v>3</v>
      </c>
    </row>
    <row r="6" spans="4:20" s="8" customFormat="1" ht="19.5" customHeight="1">
      <c r="D6" s="9" t="s">
        <v>4</v>
      </c>
      <c r="E6" s="9" t="s">
        <v>5</v>
      </c>
      <c r="F6" s="9" t="s">
        <v>6</v>
      </c>
      <c r="G6" s="9" t="s">
        <v>7</v>
      </c>
      <c r="H6" s="9" t="s">
        <v>8</v>
      </c>
      <c r="I6" s="9" t="s">
        <v>9</v>
      </c>
      <c r="J6" s="9" t="s">
        <v>10</v>
      </c>
      <c r="K6" s="10" t="s">
        <v>11</v>
      </c>
      <c r="L6" s="10" t="s">
        <v>12</v>
      </c>
      <c r="M6" s="10" t="s">
        <v>13</v>
      </c>
      <c r="N6" s="10" t="s">
        <v>14</v>
      </c>
      <c r="O6" s="10" t="s">
        <v>15</v>
      </c>
      <c r="P6" s="10" t="s">
        <v>16</v>
      </c>
      <c r="Q6" s="10" t="s">
        <v>17</v>
      </c>
      <c r="R6" s="10" t="s">
        <v>18</v>
      </c>
      <c r="S6" s="10" t="s">
        <v>19</v>
      </c>
      <c r="T6" s="10" t="s">
        <v>20</v>
      </c>
    </row>
    <row r="7" spans="1:20" s="8" customFormat="1" ht="27" customHeight="1">
      <c r="A7" s="11" t="s">
        <v>21</v>
      </c>
      <c r="D7" s="12"/>
      <c r="E7" s="12"/>
      <c r="F7" s="12"/>
      <c r="G7" s="12"/>
      <c r="H7" s="12"/>
      <c r="I7" s="12"/>
      <c r="J7" s="12"/>
      <c r="K7" s="13"/>
      <c r="L7" s="13"/>
      <c r="M7" s="13"/>
      <c r="N7" s="13"/>
      <c r="O7" s="13"/>
      <c r="P7" s="13"/>
      <c r="Q7" s="13"/>
      <c r="R7" s="13"/>
      <c r="S7" s="13"/>
      <c r="T7" s="13"/>
    </row>
    <row r="8" spans="1:20" s="8" customFormat="1" ht="19.5" customHeight="1">
      <c r="A8" s="160" t="s">
        <v>22</v>
      </c>
      <c r="B8" s="14"/>
      <c r="C8" s="14"/>
      <c r="D8" s="15"/>
      <c r="E8" s="15"/>
      <c r="F8" s="15"/>
      <c r="G8" s="15"/>
      <c r="H8" s="15"/>
      <c r="I8" s="15"/>
      <c r="J8" s="15"/>
      <c r="K8" s="16"/>
      <c r="L8" s="16"/>
      <c r="M8" s="16"/>
      <c r="N8" s="16"/>
      <c r="O8" s="16"/>
      <c r="P8" s="16"/>
      <c r="Q8" s="16"/>
      <c r="R8" s="16"/>
      <c r="S8" s="16"/>
      <c r="T8" s="16"/>
    </row>
    <row r="9" spans="1:20" s="8" customFormat="1" ht="19.5" customHeight="1">
      <c r="A9" s="17"/>
      <c r="B9" s="17" t="s">
        <v>23</v>
      </c>
      <c r="C9" s="17"/>
      <c r="D9" s="18">
        <v>143909</v>
      </c>
      <c r="E9" s="18">
        <v>106746</v>
      </c>
      <c r="F9" s="18">
        <v>110364</v>
      </c>
      <c r="G9" s="18">
        <v>141334</v>
      </c>
      <c r="H9" s="18">
        <v>130655</v>
      </c>
      <c r="I9" s="18">
        <v>152622</v>
      </c>
      <c r="J9" s="18">
        <v>107746</v>
      </c>
      <c r="K9" s="19">
        <v>170172</v>
      </c>
      <c r="L9" s="19">
        <v>189243</v>
      </c>
      <c r="M9" s="19">
        <v>203039</v>
      </c>
      <c r="N9" s="19">
        <v>186857</v>
      </c>
      <c r="O9" s="19">
        <v>187055</v>
      </c>
      <c r="P9" s="19">
        <v>255737</v>
      </c>
      <c r="Q9" s="19">
        <v>170607</v>
      </c>
      <c r="R9" s="19">
        <v>258484</v>
      </c>
      <c r="S9" s="19">
        <v>242165</v>
      </c>
      <c r="T9" s="19">
        <v>179169</v>
      </c>
    </row>
    <row r="10" spans="1:20" s="8" customFormat="1" ht="19.5" customHeight="1">
      <c r="A10" s="17"/>
      <c r="B10" s="17" t="s">
        <v>24</v>
      </c>
      <c r="C10" s="17"/>
      <c r="D10" s="18">
        <v>6535</v>
      </c>
      <c r="E10" s="18">
        <v>44118</v>
      </c>
      <c r="F10" s="18">
        <v>70382</v>
      </c>
      <c r="G10" s="18">
        <v>17750</v>
      </c>
      <c r="H10" s="18">
        <v>16477</v>
      </c>
      <c r="I10" s="18">
        <v>17076</v>
      </c>
      <c r="J10" s="18">
        <v>11187</v>
      </c>
      <c r="K10" s="19">
        <v>12478</v>
      </c>
      <c r="L10" s="19">
        <v>11087</v>
      </c>
      <c r="M10" s="19">
        <v>962</v>
      </c>
      <c r="N10" s="19">
        <v>1454</v>
      </c>
      <c r="O10" s="19">
        <v>1470</v>
      </c>
      <c r="P10" s="19">
        <v>1417</v>
      </c>
      <c r="Q10" s="19">
        <v>1531</v>
      </c>
      <c r="R10" s="19">
        <v>2043</v>
      </c>
      <c r="S10" s="19">
        <v>1723</v>
      </c>
      <c r="T10" s="19">
        <v>2010</v>
      </c>
    </row>
    <row r="11" spans="1:20" s="8" customFormat="1" ht="19.5" customHeight="1">
      <c r="A11" s="17"/>
      <c r="B11" s="17" t="s">
        <v>25</v>
      </c>
      <c r="C11" s="17"/>
      <c r="D11" s="18">
        <v>80378</v>
      </c>
      <c r="E11" s="18">
        <v>85121</v>
      </c>
      <c r="F11" s="18">
        <v>95976</v>
      </c>
      <c r="G11" s="18">
        <v>86487</v>
      </c>
      <c r="H11" s="18">
        <v>98246</v>
      </c>
      <c r="I11" s="18">
        <v>87984</v>
      </c>
      <c r="J11" s="18">
        <v>18924</v>
      </c>
      <c r="K11" s="19">
        <v>22935</v>
      </c>
      <c r="L11" s="19">
        <v>107</v>
      </c>
      <c r="M11" s="19">
        <v>45124</v>
      </c>
      <c r="N11" s="19">
        <v>138</v>
      </c>
      <c r="O11" s="19">
        <v>162</v>
      </c>
      <c r="P11" s="19">
        <v>177</v>
      </c>
      <c r="Q11" s="19"/>
      <c r="R11" s="19"/>
      <c r="S11" s="19"/>
      <c r="T11" s="19"/>
    </row>
    <row r="12" spans="1:20" s="8" customFormat="1" ht="19.5" customHeight="1">
      <c r="A12" s="17"/>
      <c r="B12" s="17" t="s">
        <v>26</v>
      </c>
      <c r="C12" s="17"/>
      <c r="D12" s="18"/>
      <c r="E12" s="18"/>
      <c r="F12" s="18"/>
      <c r="G12" s="18"/>
      <c r="H12" s="18"/>
      <c r="I12" s="18"/>
      <c r="J12" s="18"/>
      <c r="K12" s="19"/>
      <c r="L12" s="19"/>
      <c r="M12" s="19"/>
      <c r="N12" s="19"/>
      <c r="O12" s="19"/>
      <c r="P12" s="19"/>
      <c r="Q12" s="19"/>
      <c r="R12" s="19"/>
      <c r="S12" s="19"/>
      <c r="T12" s="19"/>
    </row>
    <row r="13" spans="1:20" s="8" customFormat="1" ht="19.5" customHeight="1">
      <c r="A13" s="17"/>
      <c r="B13" s="17"/>
      <c r="C13" s="17" t="s">
        <v>27</v>
      </c>
      <c r="D13" s="18">
        <v>83790</v>
      </c>
      <c r="E13" s="18">
        <v>91028</v>
      </c>
      <c r="F13" s="18">
        <v>84934</v>
      </c>
      <c r="G13" s="18">
        <v>80128</v>
      </c>
      <c r="H13" s="18">
        <v>77784</v>
      </c>
      <c r="I13" s="18">
        <v>87155</v>
      </c>
      <c r="J13" s="18">
        <v>96329</v>
      </c>
      <c r="K13" s="19">
        <v>85269</v>
      </c>
      <c r="L13" s="19">
        <v>76022</v>
      </c>
      <c r="M13" s="20">
        <v>76499</v>
      </c>
      <c r="N13" s="20">
        <v>75233</v>
      </c>
      <c r="O13" s="20">
        <v>75678</v>
      </c>
      <c r="P13" s="20">
        <v>66474</v>
      </c>
      <c r="Q13" s="20">
        <v>57068</v>
      </c>
      <c r="R13" s="20">
        <v>45781</v>
      </c>
      <c r="S13" s="20">
        <v>45277</v>
      </c>
      <c r="T13" s="20">
        <v>46355</v>
      </c>
    </row>
    <row r="14" spans="1:20" s="8" customFormat="1" ht="19.5" customHeight="1">
      <c r="A14" s="17"/>
      <c r="B14" s="17"/>
      <c r="C14" s="17" t="s">
        <v>28</v>
      </c>
      <c r="D14" s="18">
        <v>185437</v>
      </c>
      <c r="E14" s="18">
        <v>244626</v>
      </c>
      <c r="F14" s="18">
        <v>259384</v>
      </c>
      <c r="G14" s="18">
        <v>279057</v>
      </c>
      <c r="H14" s="18">
        <v>283237</v>
      </c>
      <c r="I14" s="18">
        <v>265808</v>
      </c>
      <c r="J14" s="18">
        <v>331575</v>
      </c>
      <c r="K14" s="19">
        <v>376073</v>
      </c>
      <c r="L14" s="19">
        <v>359769</v>
      </c>
      <c r="M14" s="20">
        <v>362784</v>
      </c>
      <c r="N14" s="20">
        <v>396150</v>
      </c>
      <c r="O14" s="20">
        <v>391972</v>
      </c>
      <c r="P14" s="20">
        <v>450231</v>
      </c>
      <c r="Q14" s="20">
        <v>463999</v>
      </c>
      <c r="R14" s="20">
        <v>460519</v>
      </c>
      <c r="S14" s="20">
        <v>443089</v>
      </c>
      <c r="T14" s="20">
        <v>419351</v>
      </c>
    </row>
    <row r="15" spans="1:20" s="8" customFormat="1" ht="19.5" customHeight="1">
      <c r="A15" s="17"/>
      <c r="B15" s="17"/>
      <c r="C15" s="17" t="s">
        <v>170</v>
      </c>
      <c r="D15" s="18">
        <v>-6201</v>
      </c>
      <c r="E15" s="18">
        <v>-11468</v>
      </c>
      <c r="F15" s="18">
        <v>-11848</v>
      </c>
      <c r="G15" s="18">
        <v>-11781</v>
      </c>
      <c r="H15" s="18">
        <v>-13887</v>
      </c>
      <c r="I15" s="18">
        <v>-11717</v>
      </c>
      <c r="J15" s="18">
        <v>-17043</v>
      </c>
      <c r="K15" s="19">
        <v>-18943</v>
      </c>
      <c r="L15" s="19">
        <v>-17849</v>
      </c>
      <c r="M15" s="20">
        <v>-17039</v>
      </c>
      <c r="N15" s="20">
        <v>-17451</v>
      </c>
      <c r="O15" s="20">
        <v>-16031</v>
      </c>
      <c r="P15" s="20">
        <v>-16555</v>
      </c>
      <c r="Q15" s="20">
        <v>-16666</v>
      </c>
      <c r="R15" s="20">
        <v>-21533</v>
      </c>
      <c r="S15" s="20">
        <v>-16896</v>
      </c>
      <c r="T15" s="20">
        <v>-16560</v>
      </c>
    </row>
    <row r="16" spans="1:20" s="8" customFormat="1" ht="19.5" customHeight="1">
      <c r="A16" s="17"/>
      <c r="B16" s="17" t="s">
        <v>29</v>
      </c>
      <c r="C16" s="17"/>
      <c r="D16" s="18"/>
      <c r="E16" s="18"/>
      <c r="F16" s="18"/>
      <c r="G16" s="18"/>
      <c r="H16" s="18"/>
      <c r="I16" s="18"/>
      <c r="J16" s="18"/>
      <c r="K16" s="19"/>
      <c r="L16" s="19"/>
      <c r="M16" s="20"/>
      <c r="N16" s="20">
        <v>166636</v>
      </c>
      <c r="O16" s="20">
        <v>178882</v>
      </c>
      <c r="P16" s="20">
        <v>193087</v>
      </c>
      <c r="Q16" s="20">
        <v>194642</v>
      </c>
      <c r="R16" s="20">
        <v>195617</v>
      </c>
      <c r="S16" s="20">
        <v>196144</v>
      </c>
      <c r="T16" s="20">
        <v>208671</v>
      </c>
    </row>
    <row r="17" spans="1:20" s="8" customFormat="1" ht="19.5" customHeight="1">
      <c r="A17" s="17"/>
      <c r="B17" s="17" t="s">
        <v>30</v>
      </c>
      <c r="C17" s="17"/>
      <c r="D17" s="18"/>
      <c r="E17" s="18"/>
      <c r="F17" s="18"/>
      <c r="G17" s="18"/>
      <c r="H17" s="18"/>
      <c r="I17" s="18"/>
      <c r="J17" s="18"/>
      <c r="K17" s="19"/>
      <c r="L17" s="19"/>
      <c r="M17" s="19"/>
      <c r="N17" s="19"/>
      <c r="O17" s="19"/>
      <c r="P17" s="19"/>
      <c r="Q17" s="19"/>
      <c r="R17" s="19"/>
      <c r="S17" s="19"/>
      <c r="T17" s="19"/>
    </row>
    <row r="18" spans="1:20" s="8" customFormat="1" ht="19.5" customHeight="1">
      <c r="A18" s="17"/>
      <c r="B18" s="17"/>
      <c r="C18" s="17" t="s">
        <v>31</v>
      </c>
      <c r="D18" s="18">
        <v>70897</v>
      </c>
      <c r="E18" s="18">
        <v>102173</v>
      </c>
      <c r="F18" s="18">
        <v>121363</v>
      </c>
      <c r="G18" s="18">
        <v>136339</v>
      </c>
      <c r="H18" s="18">
        <v>112505</v>
      </c>
      <c r="I18" s="18">
        <v>98312</v>
      </c>
      <c r="J18" s="18">
        <v>126189</v>
      </c>
      <c r="K18" s="19">
        <v>116435</v>
      </c>
      <c r="L18" s="19">
        <v>102164</v>
      </c>
      <c r="M18" s="20">
        <v>100154</v>
      </c>
      <c r="N18" s="20">
        <v>109224</v>
      </c>
      <c r="O18" s="20">
        <v>104218</v>
      </c>
      <c r="P18" s="20">
        <v>113379</v>
      </c>
      <c r="Q18" s="20">
        <v>117658</v>
      </c>
      <c r="R18" s="20">
        <v>123798</v>
      </c>
      <c r="S18" s="20">
        <v>95436</v>
      </c>
      <c r="T18" s="20">
        <v>85800</v>
      </c>
    </row>
    <row r="19" spans="1:20" s="8" customFormat="1" ht="19.5" customHeight="1">
      <c r="A19" s="17"/>
      <c r="B19" s="17"/>
      <c r="C19" s="17" t="s">
        <v>32</v>
      </c>
      <c r="D19" s="18">
        <v>35932</v>
      </c>
      <c r="E19" s="18">
        <v>42687</v>
      </c>
      <c r="F19" s="18">
        <v>44825</v>
      </c>
      <c r="G19" s="18">
        <v>47846</v>
      </c>
      <c r="H19" s="18">
        <v>49793</v>
      </c>
      <c r="I19" s="18">
        <v>44849</v>
      </c>
      <c r="J19" s="18">
        <v>50194</v>
      </c>
      <c r="K19" s="19">
        <v>45741</v>
      </c>
      <c r="L19" s="19">
        <v>43887</v>
      </c>
      <c r="M19" s="20">
        <v>45215</v>
      </c>
      <c r="N19" s="20">
        <v>58141</v>
      </c>
      <c r="O19" s="20">
        <v>65027</v>
      </c>
      <c r="P19" s="20">
        <v>70975</v>
      </c>
      <c r="Q19" s="20">
        <v>74365</v>
      </c>
      <c r="R19" s="20">
        <v>67772</v>
      </c>
      <c r="S19" s="20">
        <v>73815</v>
      </c>
      <c r="T19" s="20">
        <v>85233</v>
      </c>
    </row>
    <row r="20" spans="1:20" s="8" customFormat="1" ht="19.5" customHeight="1">
      <c r="A20" s="17"/>
      <c r="B20" s="17" t="s">
        <v>33</v>
      </c>
      <c r="C20" s="17"/>
      <c r="D20" s="18">
        <v>20444</v>
      </c>
      <c r="E20" s="18">
        <v>26652</v>
      </c>
      <c r="F20" s="18">
        <v>33058</v>
      </c>
      <c r="G20" s="18">
        <v>34918</v>
      </c>
      <c r="H20" s="18">
        <v>82557</v>
      </c>
      <c r="I20" s="18">
        <v>37658</v>
      </c>
      <c r="J20" s="18">
        <v>54306</v>
      </c>
      <c r="K20" s="19">
        <v>53508</v>
      </c>
      <c r="L20" s="19">
        <v>58083</v>
      </c>
      <c r="M20" s="19">
        <v>55079</v>
      </c>
      <c r="N20" s="19">
        <v>53365</v>
      </c>
      <c r="O20" s="19">
        <v>55110</v>
      </c>
      <c r="P20" s="19">
        <v>65170</v>
      </c>
      <c r="Q20" s="19">
        <v>60936</v>
      </c>
      <c r="R20" s="19">
        <v>79385</v>
      </c>
      <c r="S20" s="19">
        <v>63859</v>
      </c>
      <c r="T20" s="19">
        <v>63990</v>
      </c>
    </row>
    <row r="21" spans="1:20" s="8" customFormat="1" ht="19.5" customHeight="1">
      <c r="A21" s="21"/>
      <c r="B21" s="21"/>
      <c r="C21" s="21" t="s">
        <v>34</v>
      </c>
      <c r="D21" s="22">
        <f aca="true" t="shared" si="0" ref="D21:T21">SUM(D9:D20)</f>
        <v>621121</v>
      </c>
      <c r="E21" s="22">
        <f t="shared" si="0"/>
        <v>731683</v>
      </c>
      <c r="F21" s="22">
        <f t="shared" si="0"/>
        <v>808438</v>
      </c>
      <c r="G21" s="22">
        <f t="shared" si="0"/>
        <v>812078</v>
      </c>
      <c r="H21" s="22">
        <f t="shared" si="0"/>
        <v>837367</v>
      </c>
      <c r="I21" s="22">
        <f t="shared" si="0"/>
        <v>779747</v>
      </c>
      <c r="J21" s="22">
        <f t="shared" si="0"/>
        <v>779407</v>
      </c>
      <c r="K21" s="23">
        <f t="shared" si="0"/>
        <v>863668</v>
      </c>
      <c r="L21" s="23">
        <f t="shared" si="0"/>
        <v>822513</v>
      </c>
      <c r="M21" s="23">
        <f t="shared" si="0"/>
        <v>871817</v>
      </c>
      <c r="N21" s="23">
        <f t="shared" si="0"/>
        <v>1029747</v>
      </c>
      <c r="O21" s="23">
        <f t="shared" si="0"/>
        <v>1043543</v>
      </c>
      <c r="P21" s="23">
        <f t="shared" si="0"/>
        <v>1200092</v>
      </c>
      <c r="Q21" s="23">
        <f t="shared" si="0"/>
        <v>1124140</v>
      </c>
      <c r="R21" s="23">
        <f t="shared" si="0"/>
        <v>1211866</v>
      </c>
      <c r="S21" s="23">
        <f t="shared" si="0"/>
        <v>1144612</v>
      </c>
      <c r="T21" s="23">
        <f t="shared" si="0"/>
        <v>1074019</v>
      </c>
    </row>
    <row r="22" spans="1:20" s="8" customFormat="1" ht="19.5" customHeight="1">
      <c r="A22" s="17"/>
      <c r="B22" s="17"/>
      <c r="C22" s="17"/>
      <c r="D22" s="18"/>
      <c r="E22" s="18"/>
      <c r="F22" s="18"/>
      <c r="G22" s="18"/>
      <c r="H22" s="18"/>
      <c r="I22" s="18"/>
      <c r="J22" s="18"/>
      <c r="K22" s="19"/>
      <c r="L22" s="19"/>
      <c r="M22" s="19"/>
      <c r="N22" s="19"/>
      <c r="O22" s="19"/>
      <c r="P22" s="19"/>
      <c r="Q22" s="19"/>
      <c r="R22" s="19"/>
      <c r="S22" s="19"/>
      <c r="T22" s="19"/>
    </row>
    <row r="23" spans="1:20" s="8" customFormat="1" ht="19.5" customHeight="1">
      <c r="A23" s="161" t="s">
        <v>35</v>
      </c>
      <c r="B23" s="17"/>
      <c r="C23" s="17"/>
      <c r="D23" s="18"/>
      <c r="E23" s="18"/>
      <c r="F23" s="18"/>
      <c r="G23" s="18"/>
      <c r="H23" s="18"/>
      <c r="I23" s="18"/>
      <c r="J23" s="18"/>
      <c r="K23" s="19"/>
      <c r="L23" s="19"/>
      <c r="M23" s="19"/>
      <c r="N23" s="19"/>
      <c r="O23" s="19"/>
      <c r="P23" s="19"/>
      <c r="Q23" s="19"/>
      <c r="R23" s="19"/>
      <c r="S23" s="19"/>
      <c r="T23" s="19"/>
    </row>
    <row r="24" spans="1:20" s="8" customFormat="1" ht="19.5" customHeight="1">
      <c r="A24" s="17"/>
      <c r="B24" s="17" t="s">
        <v>36</v>
      </c>
      <c r="C24" s="17"/>
      <c r="D24" s="18">
        <v>37553</v>
      </c>
      <c r="E24" s="18">
        <v>38966</v>
      </c>
      <c r="F24" s="18">
        <v>40291</v>
      </c>
      <c r="G24" s="18">
        <v>41628</v>
      </c>
      <c r="H24" s="18">
        <v>44445</v>
      </c>
      <c r="I24" s="18">
        <v>43287</v>
      </c>
      <c r="J24" s="18">
        <v>43518</v>
      </c>
      <c r="K24" s="19">
        <v>44542</v>
      </c>
      <c r="L24" s="19">
        <v>42990</v>
      </c>
      <c r="M24" s="20">
        <v>43423</v>
      </c>
      <c r="N24" s="20">
        <v>43077</v>
      </c>
      <c r="O24" s="20">
        <v>46721</v>
      </c>
      <c r="P24" s="20">
        <v>47007</v>
      </c>
      <c r="Q24" s="20">
        <v>46681</v>
      </c>
      <c r="R24" s="20">
        <v>45693</v>
      </c>
      <c r="S24" s="20">
        <v>44998</v>
      </c>
      <c r="T24" s="20">
        <v>44444</v>
      </c>
    </row>
    <row r="25" spans="1:20" s="8" customFormat="1" ht="19.5" customHeight="1">
      <c r="A25" s="17"/>
      <c r="B25" s="17" t="s">
        <v>37</v>
      </c>
      <c r="C25" s="17"/>
      <c r="D25" s="18">
        <v>147549</v>
      </c>
      <c r="E25" s="18">
        <v>154479</v>
      </c>
      <c r="F25" s="18">
        <v>163962</v>
      </c>
      <c r="G25" s="18">
        <v>178396</v>
      </c>
      <c r="H25" s="18">
        <v>188408</v>
      </c>
      <c r="I25" s="18">
        <v>188269</v>
      </c>
      <c r="J25" s="18">
        <v>195103</v>
      </c>
      <c r="K25" s="19">
        <v>202581</v>
      </c>
      <c r="L25" s="19">
        <v>204606</v>
      </c>
      <c r="M25" s="20">
        <v>200844</v>
      </c>
      <c r="N25" s="20">
        <v>203537</v>
      </c>
      <c r="O25" s="20">
        <v>217302</v>
      </c>
      <c r="P25" s="20">
        <v>227900</v>
      </c>
      <c r="Q25" s="20">
        <v>235106</v>
      </c>
      <c r="R25" s="20">
        <v>235905</v>
      </c>
      <c r="S25" s="20">
        <v>246469</v>
      </c>
      <c r="T25" s="20">
        <v>262523</v>
      </c>
    </row>
    <row r="26" spans="1:20" s="8" customFormat="1" ht="19.5" customHeight="1">
      <c r="A26" s="17"/>
      <c r="B26" s="17" t="s">
        <v>38</v>
      </c>
      <c r="C26" s="17"/>
      <c r="D26" s="18">
        <v>397717</v>
      </c>
      <c r="E26" s="18">
        <v>452155</v>
      </c>
      <c r="F26" s="18">
        <v>515587</v>
      </c>
      <c r="G26" s="18">
        <v>541502</v>
      </c>
      <c r="H26" s="18">
        <v>574468</v>
      </c>
      <c r="I26" s="18">
        <v>574744</v>
      </c>
      <c r="J26" s="18">
        <v>631015</v>
      </c>
      <c r="K26" s="19">
        <v>663723</v>
      </c>
      <c r="L26" s="19">
        <v>660458</v>
      </c>
      <c r="M26" s="20">
        <v>653467</v>
      </c>
      <c r="N26" s="20">
        <v>643386</v>
      </c>
      <c r="O26" s="20">
        <v>622038</v>
      </c>
      <c r="P26" s="20">
        <v>636577</v>
      </c>
      <c r="Q26" s="20">
        <v>587956</v>
      </c>
      <c r="R26" s="20">
        <v>613879</v>
      </c>
      <c r="S26" s="20">
        <v>656962</v>
      </c>
      <c r="T26" s="20">
        <v>737270</v>
      </c>
    </row>
    <row r="27" spans="1:20" s="8" customFormat="1" ht="19.5" customHeight="1">
      <c r="A27" s="24"/>
      <c r="B27" s="24" t="s">
        <v>39</v>
      </c>
      <c r="C27" s="24"/>
      <c r="D27" s="25">
        <v>3752</v>
      </c>
      <c r="E27" s="25">
        <v>4759</v>
      </c>
      <c r="F27" s="25">
        <v>9185</v>
      </c>
      <c r="G27" s="25">
        <v>8884</v>
      </c>
      <c r="H27" s="25">
        <v>3613</v>
      </c>
      <c r="I27" s="25">
        <v>3187</v>
      </c>
      <c r="J27" s="25">
        <v>1862</v>
      </c>
      <c r="K27" s="26">
        <v>2969</v>
      </c>
      <c r="L27" s="26">
        <v>6540</v>
      </c>
      <c r="M27" s="27">
        <v>10629</v>
      </c>
      <c r="N27" s="27">
        <v>18720</v>
      </c>
      <c r="O27" s="27">
        <v>11541</v>
      </c>
      <c r="P27" s="27">
        <v>12512</v>
      </c>
      <c r="Q27" s="27">
        <v>12884</v>
      </c>
      <c r="R27" s="27">
        <v>23459</v>
      </c>
      <c r="S27" s="27">
        <v>27682</v>
      </c>
      <c r="T27" s="27">
        <v>5230</v>
      </c>
    </row>
    <row r="28" spans="1:20" s="8" customFormat="1" ht="19.5" customHeight="1">
      <c r="A28" s="17"/>
      <c r="B28" s="17" t="s">
        <v>294</v>
      </c>
      <c r="C28" s="17"/>
      <c r="D28" s="18">
        <f aca="true" t="shared" si="1" ref="D28:T28">SUM(D24:D27)</f>
        <v>586571</v>
      </c>
      <c r="E28" s="18">
        <f t="shared" si="1"/>
        <v>650359</v>
      </c>
      <c r="F28" s="18">
        <f t="shared" si="1"/>
        <v>729025</v>
      </c>
      <c r="G28" s="18">
        <f t="shared" si="1"/>
        <v>770410</v>
      </c>
      <c r="H28" s="18">
        <f t="shared" si="1"/>
        <v>810934</v>
      </c>
      <c r="I28" s="18">
        <f t="shared" si="1"/>
        <v>809487</v>
      </c>
      <c r="J28" s="18">
        <f t="shared" si="1"/>
        <v>871498</v>
      </c>
      <c r="K28" s="19">
        <f t="shared" si="1"/>
        <v>913815</v>
      </c>
      <c r="L28" s="19">
        <f t="shared" si="1"/>
        <v>914594</v>
      </c>
      <c r="M28" s="19">
        <f t="shared" si="1"/>
        <v>908363</v>
      </c>
      <c r="N28" s="19">
        <f t="shared" si="1"/>
        <v>908720</v>
      </c>
      <c r="O28" s="19">
        <f t="shared" si="1"/>
        <v>897602</v>
      </c>
      <c r="P28" s="19">
        <f t="shared" si="1"/>
        <v>923996</v>
      </c>
      <c r="Q28" s="19">
        <f t="shared" si="1"/>
        <v>882627</v>
      </c>
      <c r="R28" s="19">
        <f t="shared" si="1"/>
        <v>918936</v>
      </c>
      <c r="S28" s="19">
        <f t="shared" si="1"/>
        <v>976111</v>
      </c>
      <c r="T28" s="19">
        <f t="shared" si="1"/>
        <v>1049467</v>
      </c>
    </row>
    <row r="29" spans="1:20" s="8" customFormat="1" ht="19.5" customHeight="1">
      <c r="A29" s="17"/>
      <c r="B29" s="17" t="s">
        <v>171</v>
      </c>
      <c r="C29" s="17"/>
      <c r="D29" s="18">
        <v>-394780</v>
      </c>
      <c r="E29" s="18">
        <v>-442570</v>
      </c>
      <c r="F29" s="18">
        <v>-481473</v>
      </c>
      <c r="G29" s="18">
        <v>-502857</v>
      </c>
      <c r="H29" s="18">
        <v>-546017</v>
      </c>
      <c r="I29" s="18">
        <v>-565973</v>
      </c>
      <c r="J29" s="18">
        <v>-604249</v>
      </c>
      <c r="K29" s="19">
        <v>-654435</v>
      </c>
      <c r="L29" s="19">
        <v>-665842</v>
      </c>
      <c r="M29" s="20">
        <v>-669651</v>
      </c>
      <c r="N29" s="20">
        <v>-661310</v>
      </c>
      <c r="O29" s="20">
        <v>-629359</v>
      </c>
      <c r="P29" s="20">
        <v>-659328</v>
      </c>
      <c r="Q29" s="20">
        <v>-627994</v>
      </c>
      <c r="R29" s="20">
        <v>-649600</v>
      </c>
      <c r="S29" s="20">
        <v>-713090</v>
      </c>
      <c r="T29" s="20">
        <v>-784727</v>
      </c>
    </row>
    <row r="30" spans="1:20" s="8" customFormat="1" ht="19.5" customHeight="1">
      <c r="A30" s="21"/>
      <c r="B30" s="21"/>
      <c r="C30" s="21" t="s">
        <v>40</v>
      </c>
      <c r="D30" s="22">
        <f aca="true" t="shared" si="2" ref="D30:L30">D28+D29</f>
        <v>191791</v>
      </c>
      <c r="E30" s="22">
        <f t="shared" si="2"/>
        <v>207789</v>
      </c>
      <c r="F30" s="22">
        <f t="shared" si="2"/>
        <v>247552</v>
      </c>
      <c r="G30" s="22">
        <f t="shared" si="2"/>
        <v>267553</v>
      </c>
      <c r="H30" s="22">
        <f t="shared" si="2"/>
        <v>264917</v>
      </c>
      <c r="I30" s="22">
        <f t="shared" si="2"/>
        <v>243514</v>
      </c>
      <c r="J30" s="22">
        <f t="shared" si="2"/>
        <v>267249</v>
      </c>
      <c r="K30" s="23">
        <f t="shared" si="2"/>
        <v>259380</v>
      </c>
      <c r="L30" s="23">
        <f t="shared" si="2"/>
        <v>248752</v>
      </c>
      <c r="M30" s="23">
        <v>238712</v>
      </c>
      <c r="N30" s="23">
        <f aca="true" t="shared" si="3" ref="N30:T30">N28+N29</f>
        <v>247410</v>
      </c>
      <c r="O30" s="23">
        <f t="shared" si="3"/>
        <v>268243</v>
      </c>
      <c r="P30" s="23">
        <f t="shared" si="3"/>
        <v>264668</v>
      </c>
      <c r="Q30" s="23">
        <f t="shared" si="3"/>
        <v>254633</v>
      </c>
      <c r="R30" s="23">
        <f t="shared" si="3"/>
        <v>269336</v>
      </c>
      <c r="S30" s="23">
        <f t="shared" si="3"/>
        <v>263021</v>
      </c>
      <c r="T30" s="23">
        <f t="shared" si="3"/>
        <v>264740</v>
      </c>
    </row>
    <row r="31" spans="1:20" s="8" customFormat="1" ht="19.5" customHeight="1">
      <c r="A31" s="17"/>
      <c r="B31" s="17"/>
      <c r="C31" s="17"/>
      <c r="D31" s="18"/>
      <c r="E31" s="18"/>
      <c r="F31" s="18"/>
      <c r="G31" s="18"/>
      <c r="H31" s="18"/>
      <c r="I31" s="18"/>
      <c r="J31" s="18"/>
      <c r="K31" s="19"/>
      <c r="L31" s="19"/>
      <c r="M31" s="19"/>
      <c r="N31" s="19"/>
      <c r="O31" s="19"/>
      <c r="P31" s="19"/>
      <c r="Q31" s="19"/>
      <c r="R31" s="19"/>
      <c r="S31" s="19"/>
      <c r="T31" s="19"/>
    </row>
    <row r="32" spans="1:20" s="8" customFormat="1" ht="19.5" customHeight="1">
      <c r="A32" s="161" t="s">
        <v>41</v>
      </c>
      <c r="B32" s="17"/>
      <c r="C32" s="17"/>
      <c r="D32" s="18"/>
      <c r="E32" s="18"/>
      <c r="F32" s="18"/>
      <c r="G32" s="18"/>
      <c r="H32" s="18"/>
      <c r="I32" s="18"/>
      <c r="J32" s="18"/>
      <c r="K32" s="19"/>
      <c r="L32" s="19"/>
      <c r="M32" s="19"/>
      <c r="N32" s="19"/>
      <c r="O32" s="19"/>
      <c r="P32" s="19"/>
      <c r="Q32" s="19"/>
      <c r="R32" s="19"/>
      <c r="S32" s="19"/>
      <c r="T32" s="19"/>
    </row>
    <row r="33" spans="1:20" s="8" customFormat="1" ht="19.5" customHeight="1">
      <c r="A33" s="17"/>
      <c r="B33" s="17" t="s">
        <v>42</v>
      </c>
      <c r="C33" s="17"/>
      <c r="D33" s="18">
        <v>314374</v>
      </c>
      <c r="E33" s="18">
        <v>346985</v>
      </c>
      <c r="F33" s="18">
        <v>364492</v>
      </c>
      <c r="G33" s="18">
        <v>379482</v>
      </c>
      <c r="H33" s="18">
        <v>350384</v>
      </c>
      <c r="I33" s="18">
        <v>372861</v>
      </c>
      <c r="J33" s="18">
        <v>428790</v>
      </c>
      <c r="K33" s="19">
        <v>447829</v>
      </c>
      <c r="L33" s="19">
        <v>476293</v>
      </c>
      <c r="M33" s="19">
        <v>514047</v>
      </c>
      <c r="N33" s="19">
        <v>391947</v>
      </c>
      <c r="O33" s="19">
        <v>415435</v>
      </c>
      <c r="P33" s="19">
        <v>435874</v>
      </c>
      <c r="Q33" s="19">
        <v>445436</v>
      </c>
      <c r="R33" s="19">
        <v>465262</v>
      </c>
      <c r="S33" s="19">
        <v>445896</v>
      </c>
      <c r="T33" s="19">
        <v>445782</v>
      </c>
    </row>
    <row r="34" spans="1:20" s="8" customFormat="1" ht="19.5" customHeight="1">
      <c r="A34" s="17"/>
      <c r="B34" s="17" t="s">
        <v>43</v>
      </c>
      <c r="C34" s="17"/>
      <c r="D34" s="18">
        <v>83575</v>
      </c>
      <c r="E34" s="18">
        <v>99201</v>
      </c>
      <c r="F34" s="18">
        <v>81335</v>
      </c>
      <c r="G34" s="18">
        <v>52966</v>
      </c>
      <c r="H34" s="18">
        <v>45002</v>
      </c>
      <c r="I34" s="18">
        <v>28785</v>
      </c>
      <c r="J34" s="18">
        <v>49076</v>
      </c>
      <c r="K34" s="19">
        <v>28886</v>
      </c>
      <c r="L34" s="19">
        <v>71973</v>
      </c>
      <c r="M34" s="20">
        <v>21871</v>
      </c>
      <c r="N34" s="20">
        <v>31154</v>
      </c>
      <c r="O34" s="20">
        <v>36419</v>
      </c>
      <c r="P34" s="20">
        <v>74836</v>
      </c>
      <c r="Q34" s="20">
        <v>71244</v>
      </c>
      <c r="R34" s="20">
        <v>47815</v>
      </c>
      <c r="S34" s="20">
        <v>49049</v>
      </c>
      <c r="T34" s="20">
        <v>48909</v>
      </c>
    </row>
    <row r="35" spans="1:20" s="8" customFormat="1" ht="19.5" customHeight="1">
      <c r="A35" s="17"/>
      <c r="B35" s="17" t="s">
        <v>44</v>
      </c>
      <c r="C35" s="17"/>
      <c r="D35" s="18">
        <v>62645</v>
      </c>
      <c r="E35" s="18">
        <v>52939</v>
      </c>
      <c r="F35" s="18">
        <v>56183</v>
      </c>
      <c r="G35" s="18">
        <v>52694</v>
      </c>
      <c r="H35" s="18">
        <v>46152</v>
      </c>
      <c r="I35" s="18">
        <v>44502</v>
      </c>
      <c r="J35" s="18">
        <v>43014</v>
      </c>
      <c r="K35" s="19">
        <v>47434</v>
      </c>
      <c r="L35" s="19">
        <v>45791</v>
      </c>
      <c r="M35" s="20">
        <v>46967</v>
      </c>
      <c r="N35" s="20">
        <v>49316</v>
      </c>
      <c r="O35" s="20">
        <v>52028</v>
      </c>
      <c r="P35" s="20">
        <v>15608</v>
      </c>
      <c r="Q35" s="20">
        <v>1977</v>
      </c>
      <c r="R35" s="20">
        <v>1248</v>
      </c>
      <c r="S35" s="20">
        <v>819</v>
      </c>
      <c r="T35" s="20">
        <v>213</v>
      </c>
    </row>
    <row r="36" spans="1:20" s="8" customFormat="1" ht="19.5" customHeight="1">
      <c r="A36" s="17"/>
      <c r="B36" s="17" t="s">
        <v>45</v>
      </c>
      <c r="C36" s="17"/>
      <c r="D36" s="18"/>
      <c r="E36" s="18"/>
      <c r="F36" s="18"/>
      <c r="G36" s="18"/>
      <c r="H36" s="18"/>
      <c r="I36" s="18"/>
      <c r="J36" s="18"/>
      <c r="K36" s="19">
        <v>29687</v>
      </c>
      <c r="L36" s="19">
        <v>28109</v>
      </c>
      <c r="M36" s="20">
        <v>25298</v>
      </c>
      <c r="N36" s="20">
        <v>47502</v>
      </c>
      <c r="O36" s="20">
        <v>51934</v>
      </c>
      <c r="P36" s="20">
        <v>72048</v>
      </c>
      <c r="Q36" s="20">
        <v>112538</v>
      </c>
      <c r="R36" s="20">
        <v>250330</v>
      </c>
      <c r="S36" s="20">
        <v>246637</v>
      </c>
      <c r="T36" s="20">
        <v>221063</v>
      </c>
    </row>
    <row r="37" spans="1:20" s="8" customFormat="1" ht="19.5" customHeight="1">
      <c r="A37" s="17"/>
      <c r="B37" s="17" t="s">
        <v>46</v>
      </c>
      <c r="C37" s="17"/>
      <c r="D37" s="18"/>
      <c r="E37" s="18"/>
      <c r="F37" s="18"/>
      <c r="G37" s="18"/>
      <c r="H37" s="18"/>
      <c r="I37" s="18"/>
      <c r="J37" s="18"/>
      <c r="K37" s="19">
        <v>37598</v>
      </c>
      <c r="L37" s="19">
        <v>40020</v>
      </c>
      <c r="M37" s="20">
        <v>43233</v>
      </c>
      <c r="N37" s="20">
        <v>69414</v>
      </c>
      <c r="O37" s="20">
        <v>79175</v>
      </c>
      <c r="P37" s="20">
        <v>81925</v>
      </c>
      <c r="Q37" s="20">
        <v>114402</v>
      </c>
      <c r="R37" s="20">
        <v>165126</v>
      </c>
      <c r="S37" s="20">
        <v>147886</v>
      </c>
      <c r="T37" s="20">
        <v>130648</v>
      </c>
    </row>
    <row r="38" spans="1:20" s="8" customFormat="1" ht="19.5" customHeight="1">
      <c r="A38" s="17"/>
      <c r="B38" s="17" t="s">
        <v>47</v>
      </c>
      <c r="C38" s="17"/>
      <c r="D38" s="18">
        <v>47111</v>
      </c>
      <c r="E38" s="18">
        <v>69922</v>
      </c>
      <c r="F38" s="18">
        <v>86896</v>
      </c>
      <c r="G38" s="18">
        <v>95723</v>
      </c>
      <c r="H38" s="18">
        <v>84195</v>
      </c>
      <c r="I38" s="18">
        <v>73911</v>
      </c>
      <c r="J38" s="18">
        <v>137255</v>
      </c>
      <c r="K38" s="19">
        <v>118446</v>
      </c>
      <c r="L38" s="19">
        <v>151471</v>
      </c>
      <c r="M38" s="20">
        <v>90848</v>
      </c>
      <c r="N38" s="20">
        <v>87179</v>
      </c>
      <c r="O38" s="20">
        <v>94406</v>
      </c>
      <c r="P38" s="20">
        <v>98355</v>
      </c>
      <c r="Q38" s="20">
        <v>89998</v>
      </c>
      <c r="R38" s="20">
        <v>102512</v>
      </c>
      <c r="S38" s="20">
        <v>86023</v>
      </c>
      <c r="T38" s="20">
        <v>77022</v>
      </c>
    </row>
    <row r="39" spans="1:20" s="8" customFormat="1" ht="19.5" customHeight="1">
      <c r="A39" s="21"/>
      <c r="B39" s="21"/>
      <c r="C39" s="21" t="s">
        <v>48</v>
      </c>
      <c r="D39" s="22">
        <f aca="true" t="shared" si="4" ref="D39:T39">SUM(D33:D38)</f>
        <v>507705</v>
      </c>
      <c r="E39" s="22">
        <f t="shared" si="4"/>
        <v>569047</v>
      </c>
      <c r="F39" s="22">
        <f t="shared" si="4"/>
        <v>588906</v>
      </c>
      <c r="G39" s="22">
        <f t="shared" si="4"/>
        <v>580865</v>
      </c>
      <c r="H39" s="22">
        <f t="shared" si="4"/>
        <v>525733</v>
      </c>
      <c r="I39" s="22">
        <f t="shared" si="4"/>
        <v>520059</v>
      </c>
      <c r="J39" s="22">
        <f t="shared" si="4"/>
        <v>658135</v>
      </c>
      <c r="K39" s="23">
        <f t="shared" si="4"/>
        <v>709880</v>
      </c>
      <c r="L39" s="23">
        <f t="shared" si="4"/>
        <v>813657</v>
      </c>
      <c r="M39" s="23">
        <f t="shared" si="4"/>
        <v>742264</v>
      </c>
      <c r="N39" s="23">
        <f t="shared" si="4"/>
        <v>676512</v>
      </c>
      <c r="O39" s="23">
        <f t="shared" si="4"/>
        <v>729397</v>
      </c>
      <c r="P39" s="23">
        <f t="shared" si="4"/>
        <v>778646</v>
      </c>
      <c r="Q39" s="23">
        <f t="shared" si="4"/>
        <v>835595</v>
      </c>
      <c r="R39" s="23">
        <f t="shared" si="4"/>
        <v>1032293</v>
      </c>
      <c r="S39" s="23">
        <f t="shared" si="4"/>
        <v>976310</v>
      </c>
      <c r="T39" s="23">
        <f t="shared" si="4"/>
        <v>923637</v>
      </c>
    </row>
    <row r="40" spans="1:20" s="8" customFormat="1" ht="19.5" customHeight="1">
      <c r="A40" s="14"/>
      <c r="B40" s="14"/>
      <c r="C40" s="14" t="s">
        <v>295</v>
      </c>
      <c r="D40" s="15">
        <f>SUM(D30,D39)</f>
        <v>699496</v>
      </c>
      <c r="E40" s="15">
        <f aca="true" t="shared" si="5" ref="E40:T40">SUM(E30,E39)</f>
        <v>776836</v>
      </c>
      <c r="F40" s="15">
        <f t="shared" si="5"/>
        <v>836458</v>
      </c>
      <c r="G40" s="15">
        <f t="shared" si="5"/>
        <v>848418</v>
      </c>
      <c r="H40" s="15">
        <f t="shared" si="5"/>
        <v>790650</v>
      </c>
      <c r="I40" s="15">
        <f t="shared" si="5"/>
        <v>763573</v>
      </c>
      <c r="J40" s="15">
        <f t="shared" si="5"/>
        <v>925384</v>
      </c>
      <c r="K40" s="16">
        <f t="shared" si="5"/>
        <v>969260</v>
      </c>
      <c r="L40" s="16">
        <f t="shared" si="5"/>
        <v>1062409</v>
      </c>
      <c r="M40" s="16">
        <f t="shared" si="5"/>
        <v>980976</v>
      </c>
      <c r="N40" s="16">
        <f t="shared" si="5"/>
        <v>923922</v>
      </c>
      <c r="O40" s="16">
        <f t="shared" si="5"/>
        <v>997640</v>
      </c>
      <c r="P40" s="16">
        <f t="shared" si="5"/>
        <v>1043314</v>
      </c>
      <c r="Q40" s="16">
        <f t="shared" si="5"/>
        <v>1090228</v>
      </c>
      <c r="R40" s="16">
        <f t="shared" si="5"/>
        <v>1301629</v>
      </c>
      <c r="S40" s="16">
        <f t="shared" si="5"/>
        <v>1239331</v>
      </c>
      <c r="T40" s="16">
        <f t="shared" si="5"/>
        <v>1188377</v>
      </c>
    </row>
    <row r="41" spans="1:20" s="8" customFormat="1" ht="19.5" customHeight="1" thickBot="1">
      <c r="A41" s="162"/>
      <c r="B41" s="162"/>
      <c r="C41" s="162" t="s">
        <v>49</v>
      </c>
      <c r="D41" s="163">
        <f aca="true" t="shared" si="6" ref="D41:T41">SUM(D21,D40)</f>
        <v>1320617</v>
      </c>
      <c r="E41" s="163">
        <f t="shared" si="6"/>
        <v>1508519</v>
      </c>
      <c r="F41" s="163">
        <f t="shared" si="6"/>
        <v>1644896</v>
      </c>
      <c r="G41" s="163">
        <f t="shared" si="6"/>
        <v>1660496</v>
      </c>
      <c r="H41" s="163">
        <f t="shared" si="6"/>
        <v>1628017</v>
      </c>
      <c r="I41" s="163">
        <f t="shared" si="6"/>
        <v>1543320</v>
      </c>
      <c r="J41" s="163">
        <f t="shared" si="6"/>
        <v>1704791</v>
      </c>
      <c r="K41" s="163">
        <f t="shared" si="6"/>
        <v>1832928</v>
      </c>
      <c r="L41" s="163">
        <f t="shared" si="6"/>
        <v>1884922</v>
      </c>
      <c r="M41" s="163">
        <f t="shared" si="6"/>
        <v>1852793</v>
      </c>
      <c r="N41" s="163">
        <f t="shared" si="6"/>
        <v>1953669</v>
      </c>
      <c r="O41" s="163">
        <f t="shared" si="6"/>
        <v>2041183</v>
      </c>
      <c r="P41" s="163">
        <f t="shared" si="6"/>
        <v>2243406</v>
      </c>
      <c r="Q41" s="163">
        <f t="shared" si="6"/>
        <v>2214368</v>
      </c>
      <c r="R41" s="163">
        <f t="shared" si="6"/>
        <v>2513495</v>
      </c>
      <c r="S41" s="163">
        <f t="shared" si="6"/>
        <v>2383943</v>
      </c>
      <c r="T41" s="163">
        <f t="shared" si="6"/>
        <v>2262396</v>
      </c>
    </row>
    <row r="42" spans="1:20" s="8" customFormat="1" ht="19.5" customHeight="1">
      <c r="A42" s="31"/>
      <c r="B42" s="31" t="s">
        <v>50</v>
      </c>
      <c r="C42" s="17"/>
      <c r="D42" s="18"/>
      <c r="E42" s="18"/>
      <c r="F42" s="18"/>
      <c r="G42" s="18"/>
      <c r="H42" s="18"/>
      <c r="I42" s="18"/>
      <c r="J42" s="18"/>
      <c r="K42" s="19"/>
      <c r="L42" s="19"/>
      <c r="M42" s="19"/>
      <c r="N42" s="19"/>
      <c r="O42" s="19"/>
      <c r="P42" s="19"/>
      <c r="Q42" s="19"/>
      <c r="R42" s="19"/>
      <c r="S42" s="19"/>
      <c r="T42" s="19"/>
    </row>
    <row r="43" ht="13.5">
      <c r="B43" s="32" t="s">
        <v>51</v>
      </c>
    </row>
    <row r="44" ht="13.5">
      <c r="B44" s="32"/>
    </row>
    <row r="45" spans="1:20" s="8" customFormat="1" ht="27" customHeight="1">
      <c r="A45" s="11" t="s">
        <v>52</v>
      </c>
      <c r="D45" s="33"/>
      <c r="E45" s="33"/>
      <c r="F45" s="33"/>
      <c r="G45" s="33"/>
      <c r="H45" s="33"/>
      <c r="I45" s="33"/>
      <c r="J45" s="33"/>
      <c r="K45" s="34"/>
      <c r="L45" s="34"/>
      <c r="M45" s="34"/>
      <c r="N45" s="34"/>
      <c r="O45" s="34"/>
      <c r="P45" s="34"/>
      <c r="Q45" s="34"/>
      <c r="R45" s="34"/>
      <c r="S45" s="34"/>
      <c r="T45" s="34"/>
    </row>
    <row r="46" spans="1:20" s="8" customFormat="1" ht="19.5" customHeight="1">
      <c r="A46" s="160" t="s">
        <v>53</v>
      </c>
      <c r="B46" s="14"/>
      <c r="C46" s="14"/>
      <c r="D46" s="15"/>
      <c r="E46" s="15"/>
      <c r="F46" s="15"/>
      <c r="G46" s="15"/>
      <c r="H46" s="15"/>
      <c r="I46" s="15"/>
      <c r="J46" s="15"/>
      <c r="K46" s="16"/>
      <c r="L46" s="16"/>
      <c r="M46" s="16"/>
      <c r="N46" s="16"/>
      <c r="O46" s="16"/>
      <c r="P46" s="16"/>
      <c r="Q46" s="16"/>
      <c r="R46" s="16"/>
      <c r="S46" s="16"/>
      <c r="T46" s="16"/>
    </row>
    <row r="47" spans="1:20" s="8" customFormat="1" ht="19.5" customHeight="1">
      <c r="A47" s="17"/>
      <c r="B47" s="17" t="s">
        <v>54</v>
      </c>
      <c r="C47" s="17"/>
      <c r="D47" s="18">
        <v>147017</v>
      </c>
      <c r="E47" s="18">
        <v>179013</v>
      </c>
      <c r="F47" s="18">
        <v>212793</v>
      </c>
      <c r="G47" s="18">
        <v>278114</v>
      </c>
      <c r="H47" s="18">
        <v>214290</v>
      </c>
      <c r="I47" s="18">
        <v>150081</v>
      </c>
      <c r="J47" s="18">
        <v>195770</v>
      </c>
      <c r="K47" s="19">
        <v>161094</v>
      </c>
      <c r="L47" s="19">
        <v>84478</v>
      </c>
      <c r="M47" s="19">
        <v>68952</v>
      </c>
      <c r="N47" s="19">
        <v>38710</v>
      </c>
      <c r="O47" s="19">
        <v>82520</v>
      </c>
      <c r="P47" s="19">
        <v>91673</v>
      </c>
      <c r="Q47" s="19">
        <v>75784</v>
      </c>
      <c r="R47" s="19">
        <v>184210</v>
      </c>
      <c r="S47" s="19">
        <v>75701</v>
      </c>
      <c r="T47" s="19">
        <v>39927</v>
      </c>
    </row>
    <row r="48" spans="1:20" s="8" customFormat="1" ht="19.5" customHeight="1">
      <c r="A48" s="17"/>
      <c r="B48" s="17" t="s">
        <v>55</v>
      </c>
      <c r="C48" s="17"/>
      <c r="D48" s="18">
        <v>61153</v>
      </c>
      <c r="E48" s="18">
        <v>63541</v>
      </c>
      <c r="F48" s="18">
        <v>121887</v>
      </c>
      <c r="G48" s="18">
        <v>101296</v>
      </c>
      <c r="H48" s="18">
        <v>94426</v>
      </c>
      <c r="I48" s="18">
        <v>57081</v>
      </c>
      <c r="J48" s="18">
        <v>125415</v>
      </c>
      <c r="K48" s="19">
        <v>67314</v>
      </c>
      <c r="L48" s="19">
        <v>54235</v>
      </c>
      <c r="M48" s="19">
        <v>82210</v>
      </c>
      <c r="N48" s="19">
        <v>144808</v>
      </c>
      <c r="O48" s="19">
        <v>103131</v>
      </c>
      <c r="P48" s="19">
        <v>87174</v>
      </c>
      <c r="Q48" s="19">
        <v>82658</v>
      </c>
      <c r="R48" s="19">
        <v>85582</v>
      </c>
      <c r="S48" s="19">
        <v>94026</v>
      </c>
      <c r="T48" s="19">
        <v>111096</v>
      </c>
    </row>
    <row r="49" spans="1:20" s="8" customFormat="1" ht="19.5" customHeight="1">
      <c r="A49" s="17"/>
      <c r="B49" s="17" t="s">
        <v>56</v>
      </c>
      <c r="C49" s="17"/>
      <c r="D49" s="18"/>
      <c r="E49" s="18"/>
      <c r="F49" s="18"/>
      <c r="G49" s="18"/>
      <c r="H49" s="18"/>
      <c r="I49" s="18"/>
      <c r="J49" s="18"/>
      <c r="K49" s="19"/>
      <c r="L49" s="19"/>
      <c r="M49" s="19"/>
      <c r="N49" s="19"/>
      <c r="O49" s="19"/>
      <c r="P49" s="19"/>
      <c r="Q49" s="19"/>
      <c r="R49" s="19"/>
      <c r="S49" s="19"/>
      <c r="T49" s="19"/>
    </row>
    <row r="50" spans="1:20" s="8" customFormat="1" ht="19.5" customHeight="1">
      <c r="A50" s="17"/>
      <c r="B50" s="17"/>
      <c r="C50" s="17" t="s">
        <v>57</v>
      </c>
      <c r="D50" s="18">
        <v>70673</v>
      </c>
      <c r="E50" s="18">
        <v>78114</v>
      </c>
      <c r="F50" s="18">
        <v>84737</v>
      </c>
      <c r="G50" s="18">
        <v>56908</v>
      </c>
      <c r="H50" s="18">
        <v>43564</v>
      </c>
      <c r="I50" s="18">
        <v>45406</v>
      </c>
      <c r="J50" s="18">
        <v>42474</v>
      </c>
      <c r="K50" s="19">
        <v>35481</v>
      </c>
      <c r="L50" s="19">
        <v>32943</v>
      </c>
      <c r="M50" s="20">
        <v>29937</v>
      </c>
      <c r="N50" s="20">
        <v>29686</v>
      </c>
      <c r="O50" s="20">
        <v>25591</v>
      </c>
      <c r="P50" s="20">
        <v>25000</v>
      </c>
      <c r="Q50" s="20">
        <v>18942</v>
      </c>
      <c r="R50" s="20">
        <v>12914</v>
      </c>
      <c r="S50" s="20">
        <v>12211</v>
      </c>
      <c r="T50" s="20">
        <v>12216</v>
      </c>
    </row>
    <row r="51" spans="1:20" s="8" customFormat="1" ht="19.5" customHeight="1">
      <c r="A51" s="17"/>
      <c r="B51" s="17"/>
      <c r="C51" s="17" t="s">
        <v>58</v>
      </c>
      <c r="D51" s="18">
        <v>115939</v>
      </c>
      <c r="E51" s="18">
        <v>158202</v>
      </c>
      <c r="F51" s="18">
        <v>176683</v>
      </c>
      <c r="G51" s="18">
        <v>222312</v>
      </c>
      <c r="H51" s="18">
        <v>205595</v>
      </c>
      <c r="I51" s="18">
        <v>215694</v>
      </c>
      <c r="J51" s="18">
        <v>249317</v>
      </c>
      <c r="K51" s="19">
        <v>242272</v>
      </c>
      <c r="L51" s="19">
        <v>247855</v>
      </c>
      <c r="M51" s="20">
        <v>267735</v>
      </c>
      <c r="N51" s="20">
        <v>306813</v>
      </c>
      <c r="O51" s="20">
        <v>313561</v>
      </c>
      <c r="P51" s="20">
        <v>342211</v>
      </c>
      <c r="Q51" s="20">
        <v>341627</v>
      </c>
      <c r="R51" s="20">
        <v>272499</v>
      </c>
      <c r="S51" s="20">
        <v>261186</v>
      </c>
      <c r="T51" s="20">
        <v>238267</v>
      </c>
    </row>
    <row r="52" spans="1:20" s="8" customFormat="1" ht="19.5" customHeight="1">
      <c r="A52" s="17"/>
      <c r="B52" s="17" t="s">
        <v>59</v>
      </c>
      <c r="C52" s="17"/>
      <c r="D52" s="18">
        <v>12180</v>
      </c>
      <c r="E52" s="18">
        <v>23095</v>
      </c>
      <c r="F52" s="18">
        <v>32773</v>
      </c>
      <c r="G52" s="18">
        <v>23743</v>
      </c>
      <c r="H52" s="18">
        <v>14869</v>
      </c>
      <c r="I52" s="18">
        <v>35315</v>
      </c>
      <c r="J52" s="18">
        <v>34396</v>
      </c>
      <c r="K52" s="19">
        <v>33356</v>
      </c>
      <c r="L52" s="19">
        <v>42393</v>
      </c>
      <c r="M52" s="20">
        <v>25050</v>
      </c>
      <c r="N52" s="20">
        <v>24074</v>
      </c>
      <c r="O52" s="20">
        <v>40936</v>
      </c>
      <c r="P52" s="20">
        <v>46194</v>
      </c>
      <c r="Q52" s="20">
        <v>28909</v>
      </c>
      <c r="R52" s="20">
        <v>10317</v>
      </c>
      <c r="S52" s="20">
        <v>15263</v>
      </c>
      <c r="T52" s="20">
        <v>13414</v>
      </c>
    </row>
    <row r="53" spans="1:20" s="8" customFormat="1" ht="19.5" customHeight="1">
      <c r="A53" s="17"/>
      <c r="B53" s="17" t="s">
        <v>60</v>
      </c>
      <c r="C53" s="17"/>
      <c r="D53" s="18">
        <v>72138</v>
      </c>
      <c r="E53" s="18">
        <v>90555</v>
      </c>
      <c r="F53" s="18">
        <v>102038</v>
      </c>
      <c r="G53" s="18">
        <v>98024</v>
      </c>
      <c r="H53" s="18">
        <v>88462</v>
      </c>
      <c r="I53" s="18">
        <v>88617</v>
      </c>
      <c r="J53" s="18">
        <v>132064</v>
      </c>
      <c r="K53" s="19">
        <v>126184</v>
      </c>
      <c r="L53" s="19">
        <v>126679</v>
      </c>
      <c r="M53" s="20">
        <v>133544</v>
      </c>
      <c r="N53" s="20">
        <v>127423</v>
      </c>
      <c r="O53" s="20">
        <v>118289</v>
      </c>
      <c r="P53" s="20">
        <v>143360</v>
      </c>
      <c r="Q53" s="20">
        <v>165836</v>
      </c>
      <c r="R53" s="20">
        <v>207969</v>
      </c>
      <c r="S53" s="20">
        <v>202017</v>
      </c>
      <c r="T53" s="20">
        <v>199780</v>
      </c>
    </row>
    <row r="54" spans="1:20" s="8" customFormat="1" ht="19.5" customHeight="1">
      <c r="A54" s="21"/>
      <c r="B54" s="21"/>
      <c r="C54" s="21" t="s">
        <v>61</v>
      </c>
      <c r="D54" s="22">
        <f aca="true" t="shared" si="7" ref="D54:S54">SUM(D47:D53)</f>
        <v>479100</v>
      </c>
      <c r="E54" s="22">
        <f t="shared" si="7"/>
        <v>592520</v>
      </c>
      <c r="F54" s="22">
        <f t="shared" si="7"/>
        <v>730911</v>
      </c>
      <c r="G54" s="22">
        <f t="shared" si="7"/>
        <v>780397</v>
      </c>
      <c r="H54" s="22">
        <f t="shared" si="7"/>
        <v>661206</v>
      </c>
      <c r="I54" s="22">
        <f t="shared" si="7"/>
        <v>592194</v>
      </c>
      <c r="J54" s="22">
        <f t="shared" si="7"/>
        <v>779436</v>
      </c>
      <c r="K54" s="23">
        <f t="shared" si="7"/>
        <v>665701</v>
      </c>
      <c r="L54" s="23">
        <f t="shared" si="7"/>
        <v>588583</v>
      </c>
      <c r="M54" s="23">
        <f t="shared" si="7"/>
        <v>607428</v>
      </c>
      <c r="N54" s="23">
        <f t="shared" si="7"/>
        <v>671514</v>
      </c>
      <c r="O54" s="23">
        <f t="shared" si="7"/>
        <v>684028</v>
      </c>
      <c r="P54" s="23">
        <f t="shared" si="7"/>
        <v>735612</v>
      </c>
      <c r="Q54" s="23">
        <f t="shared" si="7"/>
        <v>713756</v>
      </c>
      <c r="R54" s="23">
        <f t="shared" si="7"/>
        <v>773491</v>
      </c>
      <c r="S54" s="23">
        <f t="shared" si="7"/>
        <v>660404</v>
      </c>
      <c r="T54" s="23">
        <f>SUM(T47:T53)</f>
        <v>614700</v>
      </c>
    </row>
    <row r="55" spans="1:20" s="8" customFormat="1" ht="19.5" customHeight="1">
      <c r="A55" s="17"/>
      <c r="B55" s="17"/>
      <c r="C55" s="17"/>
      <c r="D55" s="18"/>
      <c r="E55" s="18"/>
      <c r="F55" s="18"/>
      <c r="G55" s="18"/>
      <c r="H55" s="18"/>
      <c r="I55" s="18"/>
      <c r="J55" s="18"/>
      <c r="K55" s="19"/>
      <c r="L55" s="19"/>
      <c r="M55" s="19"/>
      <c r="N55" s="19"/>
      <c r="O55" s="19"/>
      <c r="P55" s="19"/>
      <c r="Q55" s="19"/>
      <c r="R55" s="19"/>
      <c r="S55" s="19"/>
      <c r="T55" s="19"/>
    </row>
    <row r="56" spans="1:20" s="8" customFormat="1" ht="19.5" customHeight="1">
      <c r="A56" s="161" t="s">
        <v>62</v>
      </c>
      <c r="B56" s="17"/>
      <c r="C56" s="17"/>
      <c r="D56" s="18"/>
      <c r="E56" s="18"/>
      <c r="F56" s="18"/>
      <c r="G56" s="18"/>
      <c r="H56" s="18"/>
      <c r="I56" s="18"/>
      <c r="J56" s="18"/>
      <c r="K56" s="19"/>
      <c r="L56" s="19"/>
      <c r="M56" s="19"/>
      <c r="N56" s="19"/>
      <c r="O56" s="19"/>
      <c r="P56" s="19"/>
      <c r="Q56" s="19"/>
      <c r="R56" s="19"/>
      <c r="S56" s="19"/>
      <c r="T56" s="19"/>
    </row>
    <row r="57" spans="2:20" s="8" customFormat="1" ht="19.5" customHeight="1">
      <c r="B57" s="8" t="s">
        <v>63</v>
      </c>
      <c r="D57" s="35">
        <v>386535</v>
      </c>
      <c r="E57" s="35">
        <v>411023</v>
      </c>
      <c r="F57" s="35">
        <v>386918</v>
      </c>
      <c r="G57" s="35">
        <v>295536</v>
      </c>
      <c r="H57" s="35">
        <v>344580</v>
      </c>
      <c r="I57" s="35">
        <v>307962</v>
      </c>
      <c r="J57" s="35">
        <v>217743</v>
      </c>
      <c r="K57" s="36">
        <v>332995</v>
      </c>
      <c r="L57" s="36">
        <v>345902</v>
      </c>
      <c r="M57" s="36">
        <v>281570</v>
      </c>
      <c r="N57" s="36">
        <v>226567</v>
      </c>
      <c r="O57" s="36">
        <v>195626</v>
      </c>
      <c r="P57" s="36">
        <v>236801</v>
      </c>
      <c r="Q57" s="36">
        <v>225930</v>
      </c>
      <c r="R57" s="36">
        <v>509403</v>
      </c>
      <c r="S57" s="36">
        <v>514718</v>
      </c>
      <c r="T57" s="36">
        <v>479422</v>
      </c>
    </row>
    <row r="58" spans="1:20" s="8" customFormat="1" ht="19.5" customHeight="1">
      <c r="A58" s="17"/>
      <c r="B58" s="17" t="s">
        <v>64</v>
      </c>
      <c r="C58" s="17"/>
      <c r="D58" s="18">
        <v>23877</v>
      </c>
      <c r="E58" s="18">
        <v>38504</v>
      </c>
      <c r="F58" s="18">
        <v>49436</v>
      </c>
      <c r="G58" s="18">
        <v>59045</v>
      </c>
      <c r="H58" s="18">
        <v>82283</v>
      </c>
      <c r="I58" s="18">
        <v>37837</v>
      </c>
      <c r="J58" s="18">
        <v>82828</v>
      </c>
      <c r="K58" s="19">
        <v>119572</v>
      </c>
      <c r="L58" s="19">
        <v>209011</v>
      </c>
      <c r="M58" s="19">
        <v>83492</v>
      </c>
      <c r="N58" s="19">
        <v>92672</v>
      </c>
      <c r="O58" s="19">
        <v>97020</v>
      </c>
      <c r="P58" s="19">
        <v>99028</v>
      </c>
      <c r="Q58" s="19">
        <v>99830</v>
      </c>
      <c r="R58" s="19">
        <v>156625</v>
      </c>
      <c r="S58" s="19">
        <v>140460</v>
      </c>
      <c r="T58" s="19">
        <v>140975</v>
      </c>
    </row>
    <row r="59" spans="1:20" s="8" customFormat="1" ht="19.5" customHeight="1">
      <c r="A59" s="24"/>
      <c r="B59" s="24" t="s">
        <v>65</v>
      </c>
      <c r="C59" s="24"/>
      <c r="D59" s="25">
        <v>43521</v>
      </c>
      <c r="E59" s="25">
        <v>46120</v>
      </c>
      <c r="F59" s="25">
        <v>33267</v>
      </c>
      <c r="G59" s="25">
        <v>26292</v>
      </c>
      <c r="H59" s="25">
        <v>14831</v>
      </c>
      <c r="I59" s="25">
        <v>17463</v>
      </c>
      <c r="J59" s="25">
        <v>20625</v>
      </c>
      <c r="K59" s="26">
        <v>30592</v>
      </c>
      <c r="L59" s="26">
        <v>30653</v>
      </c>
      <c r="M59" s="26">
        <v>36295</v>
      </c>
      <c r="N59" s="26">
        <v>48767</v>
      </c>
      <c r="O59" s="26">
        <v>51374</v>
      </c>
      <c r="P59" s="26">
        <v>44183</v>
      </c>
      <c r="Q59" s="26">
        <v>36373</v>
      </c>
      <c r="R59" s="26">
        <v>49626</v>
      </c>
      <c r="S59" s="26">
        <v>44487</v>
      </c>
      <c r="T59" s="26">
        <v>44535</v>
      </c>
    </row>
    <row r="60" spans="1:20" s="8" customFormat="1" ht="19.5" customHeight="1">
      <c r="A60" s="21"/>
      <c r="B60" s="21"/>
      <c r="C60" s="21" t="s">
        <v>66</v>
      </c>
      <c r="D60" s="22">
        <f aca="true" t="shared" si="8" ref="D60:T60">SUM(D57:D59)</f>
        <v>453933</v>
      </c>
      <c r="E60" s="22">
        <f t="shared" si="8"/>
        <v>495647</v>
      </c>
      <c r="F60" s="22">
        <f t="shared" si="8"/>
        <v>469621</v>
      </c>
      <c r="G60" s="22">
        <f t="shared" si="8"/>
        <v>380873</v>
      </c>
      <c r="H60" s="22">
        <f t="shared" si="8"/>
        <v>441694</v>
      </c>
      <c r="I60" s="22">
        <f t="shared" si="8"/>
        <v>363262</v>
      </c>
      <c r="J60" s="22">
        <f t="shared" si="8"/>
        <v>321196</v>
      </c>
      <c r="K60" s="23">
        <f t="shared" si="8"/>
        <v>483159</v>
      </c>
      <c r="L60" s="23">
        <f t="shared" si="8"/>
        <v>585566</v>
      </c>
      <c r="M60" s="23">
        <f t="shared" si="8"/>
        <v>401357</v>
      </c>
      <c r="N60" s="23">
        <f t="shared" si="8"/>
        <v>368006</v>
      </c>
      <c r="O60" s="23">
        <f t="shared" si="8"/>
        <v>344020</v>
      </c>
      <c r="P60" s="23">
        <f t="shared" si="8"/>
        <v>380012</v>
      </c>
      <c r="Q60" s="23">
        <f t="shared" si="8"/>
        <v>362133</v>
      </c>
      <c r="R60" s="23">
        <f t="shared" si="8"/>
        <v>715654</v>
      </c>
      <c r="S60" s="23">
        <f t="shared" si="8"/>
        <v>699665</v>
      </c>
      <c r="T60" s="23">
        <f t="shared" si="8"/>
        <v>664932</v>
      </c>
    </row>
    <row r="61" spans="1:20" s="8" customFormat="1" ht="19.5" customHeight="1">
      <c r="A61" s="164"/>
      <c r="B61" s="164"/>
      <c r="C61" s="164" t="s">
        <v>296</v>
      </c>
      <c r="D61" s="165">
        <f>SUM(D54,D60)</f>
        <v>933033</v>
      </c>
      <c r="E61" s="165">
        <f aca="true" t="shared" si="9" ref="E61:T61">SUM(E54,E60)</f>
        <v>1088167</v>
      </c>
      <c r="F61" s="165">
        <f t="shared" si="9"/>
        <v>1200532</v>
      </c>
      <c r="G61" s="165">
        <f t="shared" si="9"/>
        <v>1161270</v>
      </c>
      <c r="H61" s="165">
        <f t="shared" si="9"/>
        <v>1102900</v>
      </c>
      <c r="I61" s="165">
        <f t="shared" si="9"/>
        <v>955456</v>
      </c>
      <c r="J61" s="165">
        <f t="shared" si="9"/>
        <v>1100632</v>
      </c>
      <c r="K61" s="165">
        <f t="shared" si="9"/>
        <v>1148860</v>
      </c>
      <c r="L61" s="165">
        <f t="shared" si="9"/>
        <v>1174149</v>
      </c>
      <c r="M61" s="165">
        <f t="shared" si="9"/>
        <v>1008785</v>
      </c>
      <c r="N61" s="165">
        <f t="shared" si="9"/>
        <v>1039520</v>
      </c>
      <c r="O61" s="165">
        <f t="shared" si="9"/>
        <v>1028048</v>
      </c>
      <c r="P61" s="165">
        <f t="shared" si="9"/>
        <v>1115624</v>
      </c>
      <c r="Q61" s="165">
        <f t="shared" si="9"/>
        <v>1075889</v>
      </c>
      <c r="R61" s="165">
        <f t="shared" si="9"/>
        <v>1489145</v>
      </c>
      <c r="S61" s="165">
        <f t="shared" si="9"/>
        <v>1360069</v>
      </c>
      <c r="T61" s="165">
        <f t="shared" si="9"/>
        <v>1279632</v>
      </c>
    </row>
    <row r="62" spans="1:20" s="8" customFormat="1" ht="19.5" customHeight="1">
      <c r="A62" s="17"/>
      <c r="B62" s="17"/>
      <c r="C62" s="17"/>
      <c r="D62" s="18"/>
      <c r="E62" s="18"/>
      <c r="F62" s="18"/>
      <c r="G62" s="18"/>
      <c r="H62" s="18"/>
      <c r="I62" s="18"/>
      <c r="J62" s="18"/>
      <c r="K62" s="19"/>
      <c r="L62" s="19"/>
      <c r="M62" s="19"/>
      <c r="N62" s="19"/>
      <c r="O62" s="19"/>
      <c r="P62" s="19"/>
      <c r="Q62" s="19"/>
      <c r="R62" s="19"/>
      <c r="S62" s="19"/>
      <c r="T62" s="19"/>
    </row>
    <row r="63" spans="1:20" s="8" customFormat="1" ht="19.5" customHeight="1">
      <c r="A63" s="161" t="s">
        <v>67</v>
      </c>
      <c r="B63" s="17"/>
      <c r="C63" s="17"/>
      <c r="D63" s="18"/>
      <c r="E63" s="18"/>
      <c r="F63" s="18"/>
      <c r="G63" s="18"/>
      <c r="H63" s="18"/>
      <c r="I63" s="18"/>
      <c r="J63" s="18"/>
      <c r="K63" s="19"/>
      <c r="L63" s="19"/>
      <c r="M63" s="19"/>
      <c r="N63" s="19"/>
      <c r="O63" s="19"/>
      <c r="P63" s="19"/>
      <c r="Q63" s="19"/>
      <c r="R63" s="19"/>
      <c r="S63" s="19"/>
      <c r="T63" s="19"/>
    </row>
    <row r="64" spans="2:20" s="8" customFormat="1" ht="19.5" customHeight="1">
      <c r="B64" s="8" t="s">
        <v>297</v>
      </c>
      <c r="D64" s="35">
        <v>79375</v>
      </c>
      <c r="E64" s="35">
        <v>79741</v>
      </c>
      <c r="F64" s="35">
        <v>82035</v>
      </c>
      <c r="G64" s="35">
        <v>102820</v>
      </c>
      <c r="H64" s="35">
        <v>102849</v>
      </c>
      <c r="I64" s="35">
        <v>103112</v>
      </c>
      <c r="J64" s="35">
        <v>103434</v>
      </c>
      <c r="K64" s="36">
        <v>120461</v>
      </c>
      <c r="L64" s="36">
        <v>135364</v>
      </c>
      <c r="M64" s="36">
        <v>135364</v>
      </c>
      <c r="N64" s="36">
        <v>135364</v>
      </c>
      <c r="O64" s="36">
        <v>135364</v>
      </c>
      <c r="P64" s="36">
        <v>135364</v>
      </c>
      <c r="Q64" s="36">
        <v>135364</v>
      </c>
      <c r="R64" s="36">
        <v>135364</v>
      </c>
      <c r="S64" s="36">
        <v>135364</v>
      </c>
      <c r="T64" s="36">
        <v>135364</v>
      </c>
    </row>
    <row r="65" spans="2:20" s="8" customFormat="1" ht="19.5" customHeight="1">
      <c r="B65" s="8" t="s">
        <v>68</v>
      </c>
      <c r="D65" s="35">
        <v>130814</v>
      </c>
      <c r="E65" s="35">
        <v>131179</v>
      </c>
      <c r="F65" s="35">
        <v>133463</v>
      </c>
      <c r="G65" s="35">
        <v>154026</v>
      </c>
      <c r="H65" s="35">
        <v>154055</v>
      </c>
      <c r="I65" s="35">
        <v>154314</v>
      </c>
      <c r="J65" s="35">
        <v>154635</v>
      </c>
      <c r="K65" s="36">
        <v>171628</v>
      </c>
      <c r="L65" s="36">
        <v>186521</v>
      </c>
      <c r="M65" s="36">
        <v>186599</v>
      </c>
      <c r="N65" s="36">
        <v>186551</v>
      </c>
      <c r="O65" s="36">
        <v>186450</v>
      </c>
      <c r="P65" s="36">
        <v>186454</v>
      </c>
      <c r="Q65" s="36">
        <v>186448</v>
      </c>
      <c r="R65" s="36">
        <v>186083</v>
      </c>
      <c r="S65" s="36">
        <v>186083</v>
      </c>
      <c r="T65" s="36">
        <v>186083</v>
      </c>
    </row>
    <row r="66" spans="1:20" s="8" customFormat="1" ht="19.5" customHeight="1">
      <c r="A66" s="17"/>
      <c r="B66" s="17" t="s">
        <v>69</v>
      </c>
      <c r="C66" s="17"/>
      <c r="D66" s="18">
        <v>170233</v>
      </c>
      <c r="E66" s="18">
        <v>185587</v>
      </c>
      <c r="F66" s="18">
        <v>207319</v>
      </c>
      <c r="G66" s="18">
        <v>229817</v>
      </c>
      <c r="H66" s="18">
        <v>252863</v>
      </c>
      <c r="I66" s="18">
        <v>287182</v>
      </c>
      <c r="J66" s="18">
        <v>332447</v>
      </c>
      <c r="K66" s="19">
        <v>385741</v>
      </c>
      <c r="L66" s="19">
        <v>434748</v>
      </c>
      <c r="M66" s="19">
        <v>515372</v>
      </c>
      <c r="N66" s="19">
        <v>584515</v>
      </c>
      <c r="O66" s="19">
        <v>665394</v>
      </c>
      <c r="P66" s="19">
        <v>752398</v>
      </c>
      <c r="Q66" s="19">
        <v>835238</v>
      </c>
      <c r="R66" s="19">
        <v>815725</v>
      </c>
      <c r="S66" s="19">
        <v>820701</v>
      </c>
      <c r="T66" s="19">
        <v>815970</v>
      </c>
    </row>
    <row r="67" spans="1:20" s="8" customFormat="1" ht="19.5" customHeight="1">
      <c r="A67" s="17"/>
      <c r="B67" s="17" t="s">
        <v>70</v>
      </c>
      <c r="C67" s="17"/>
      <c r="D67" s="18">
        <v>-2582</v>
      </c>
      <c r="E67" s="18">
        <v>4964</v>
      </c>
      <c r="F67" s="18">
        <v>106</v>
      </c>
      <c r="G67" s="18">
        <v>-11658</v>
      </c>
      <c r="H67" s="18">
        <v>-22308</v>
      </c>
      <c r="I67" s="18">
        <v>-3102</v>
      </c>
      <c r="J67" s="18">
        <v>-33788</v>
      </c>
      <c r="K67" s="19">
        <v>-44376</v>
      </c>
      <c r="L67" s="19">
        <v>-94733</v>
      </c>
      <c r="M67" s="19">
        <v>-30272</v>
      </c>
      <c r="N67" s="19">
        <v>-21963</v>
      </c>
      <c r="O67" s="19">
        <v>4099</v>
      </c>
      <c r="P67" s="19">
        <v>26998</v>
      </c>
      <c r="Q67" s="19">
        <v>-31005</v>
      </c>
      <c r="R67" s="19">
        <v>-125121</v>
      </c>
      <c r="S67" s="19">
        <v>-132051</v>
      </c>
      <c r="T67" s="19">
        <v>-170702</v>
      </c>
    </row>
    <row r="68" spans="1:20" s="8" customFormat="1" ht="19.5" customHeight="1">
      <c r="A68" s="17"/>
      <c r="B68" s="17" t="s">
        <v>71</v>
      </c>
      <c r="C68" s="17"/>
      <c r="D68" s="18"/>
      <c r="E68" s="18"/>
      <c r="F68" s="18"/>
      <c r="G68" s="18"/>
      <c r="H68" s="18"/>
      <c r="I68" s="18"/>
      <c r="J68" s="18"/>
      <c r="K68" s="19">
        <v>-434</v>
      </c>
      <c r="L68" s="19">
        <v>-4386</v>
      </c>
      <c r="M68" s="19">
        <v>-11932</v>
      </c>
      <c r="N68" s="19">
        <v>-21469</v>
      </c>
      <c r="O68" s="19">
        <v>-31062</v>
      </c>
      <c r="P68" s="19">
        <v>-30301</v>
      </c>
      <c r="Q68" s="19">
        <v>-45849</v>
      </c>
      <c r="R68" s="19">
        <v>-36678</v>
      </c>
      <c r="S68" s="19">
        <v>-36756</v>
      </c>
      <c r="T68" s="19">
        <v>-36838</v>
      </c>
    </row>
    <row r="69" spans="2:20" s="8" customFormat="1" ht="19.5" customHeight="1">
      <c r="B69" s="8" t="s">
        <v>72</v>
      </c>
      <c r="D69" s="35">
        <f aca="true" t="shared" si="10" ref="D69:T69">SUM(D64:D68)</f>
        <v>377840</v>
      </c>
      <c r="E69" s="35">
        <f t="shared" si="10"/>
        <v>401471</v>
      </c>
      <c r="F69" s="35">
        <f t="shared" si="10"/>
        <v>422923</v>
      </c>
      <c r="G69" s="35">
        <f t="shared" si="10"/>
        <v>475005</v>
      </c>
      <c r="H69" s="35">
        <f t="shared" si="10"/>
        <v>487459</v>
      </c>
      <c r="I69" s="35">
        <f t="shared" si="10"/>
        <v>541506</v>
      </c>
      <c r="J69" s="35">
        <f t="shared" si="10"/>
        <v>556728</v>
      </c>
      <c r="K69" s="36">
        <f t="shared" si="10"/>
        <v>633020</v>
      </c>
      <c r="L69" s="36">
        <f t="shared" si="10"/>
        <v>657514</v>
      </c>
      <c r="M69" s="36">
        <f t="shared" si="10"/>
        <v>795131</v>
      </c>
      <c r="N69" s="36">
        <f t="shared" si="10"/>
        <v>862998</v>
      </c>
      <c r="O69" s="36">
        <f t="shared" si="10"/>
        <v>960245</v>
      </c>
      <c r="P69" s="36">
        <f t="shared" si="10"/>
        <v>1070913</v>
      </c>
      <c r="Q69" s="36">
        <f t="shared" si="10"/>
        <v>1080196</v>
      </c>
      <c r="R69" s="36">
        <f t="shared" si="10"/>
        <v>975373</v>
      </c>
      <c r="S69" s="36">
        <f t="shared" si="10"/>
        <v>973341</v>
      </c>
      <c r="T69" s="36">
        <f t="shared" si="10"/>
        <v>929877</v>
      </c>
    </row>
    <row r="70" spans="1:20" s="8" customFormat="1" ht="19.5" customHeight="1">
      <c r="A70" s="21"/>
      <c r="B70" s="21" t="s">
        <v>73</v>
      </c>
      <c r="C70" s="21"/>
      <c r="D70" s="22">
        <v>9744</v>
      </c>
      <c r="E70" s="22">
        <v>18881</v>
      </c>
      <c r="F70" s="22">
        <v>21441</v>
      </c>
      <c r="G70" s="22">
        <v>24221</v>
      </c>
      <c r="H70" s="22">
        <v>37658</v>
      </c>
      <c r="I70" s="22">
        <v>46358</v>
      </c>
      <c r="J70" s="22">
        <v>47431</v>
      </c>
      <c r="K70" s="23">
        <v>51048</v>
      </c>
      <c r="L70" s="23">
        <v>53259</v>
      </c>
      <c r="M70" s="23">
        <v>48877</v>
      </c>
      <c r="N70" s="23">
        <v>51151</v>
      </c>
      <c r="O70" s="23">
        <v>52890</v>
      </c>
      <c r="P70" s="23">
        <v>56869</v>
      </c>
      <c r="Q70" s="23">
        <v>58283</v>
      </c>
      <c r="R70" s="23">
        <v>48977</v>
      </c>
      <c r="S70" s="23">
        <v>50533</v>
      </c>
      <c r="T70" s="23">
        <v>52887</v>
      </c>
    </row>
    <row r="71" spans="1:20" s="8" customFormat="1" ht="19.5" customHeight="1">
      <c r="A71" s="166"/>
      <c r="B71" s="166"/>
      <c r="C71" s="166" t="s">
        <v>74</v>
      </c>
      <c r="D71" s="167">
        <f aca="true" t="shared" si="11" ref="D71:T71">D69+D70</f>
        <v>387584</v>
      </c>
      <c r="E71" s="167">
        <f t="shared" si="11"/>
        <v>420352</v>
      </c>
      <c r="F71" s="167">
        <f t="shared" si="11"/>
        <v>444364</v>
      </c>
      <c r="G71" s="167">
        <f t="shared" si="11"/>
        <v>499226</v>
      </c>
      <c r="H71" s="167">
        <f t="shared" si="11"/>
        <v>525117</v>
      </c>
      <c r="I71" s="167">
        <f t="shared" si="11"/>
        <v>587864</v>
      </c>
      <c r="J71" s="167">
        <f t="shared" si="11"/>
        <v>604159</v>
      </c>
      <c r="K71" s="167">
        <f t="shared" si="11"/>
        <v>684068</v>
      </c>
      <c r="L71" s="167">
        <f t="shared" si="11"/>
        <v>710773</v>
      </c>
      <c r="M71" s="167">
        <f t="shared" si="11"/>
        <v>844008</v>
      </c>
      <c r="N71" s="167">
        <f t="shared" si="11"/>
        <v>914149</v>
      </c>
      <c r="O71" s="167">
        <f t="shared" si="11"/>
        <v>1013135</v>
      </c>
      <c r="P71" s="167">
        <f t="shared" si="11"/>
        <v>1127782</v>
      </c>
      <c r="Q71" s="167">
        <f t="shared" si="11"/>
        <v>1138479</v>
      </c>
      <c r="R71" s="167">
        <f t="shared" si="11"/>
        <v>1024350</v>
      </c>
      <c r="S71" s="167">
        <f t="shared" si="11"/>
        <v>1023874</v>
      </c>
      <c r="T71" s="167">
        <f t="shared" si="11"/>
        <v>982764</v>
      </c>
    </row>
    <row r="72" spans="1:20" s="8" customFormat="1" ht="19.5" customHeight="1" thickBot="1">
      <c r="A72" s="168"/>
      <c r="B72" s="168"/>
      <c r="C72" s="168" t="s">
        <v>75</v>
      </c>
      <c r="D72" s="163">
        <f aca="true" t="shared" si="12" ref="D72:T72">D54+D60+D70+D69</f>
        <v>1320617</v>
      </c>
      <c r="E72" s="163">
        <f t="shared" si="12"/>
        <v>1508519</v>
      </c>
      <c r="F72" s="163">
        <f t="shared" si="12"/>
        <v>1644896</v>
      </c>
      <c r="G72" s="163">
        <f t="shared" si="12"/>
        <v>1660496</v>
      </c>
      <c r="H72" s="163">
        <f t="shared" si="12"/>
        <v>1628017</v>
      </c>
      <c r="I72" s="163">
        <f t="shared" si="12"/>
        <v>1543320</v>
      </c>
      <c r="J72" s="163">
        <f t="shared" si="12"/>
        <v>1704791</v>
      </c>
      <c r="K72" s="163">
        <f t="shared" si="12"/>
        <v>1832928</v>
      </c>
      <c r="L72" s="163">
        <f t="shared" si="12"/>
        <v>1884922</v>
      </c>
      <c r="M72" s="163">
        <f t="shared" si="12"/>
        <v>1852793</v>
      </c>
      <c r="N72" s="163">
        <f t="shared" si="12"/>
        <v>1953669</v>
      </c>
      <c r="O72" s="163">
        <f t="shared" si="12"/>
        <v>2041183</v>
      </c>
      <c r="P72" s="163">
        <f t="shared" si="12"/>
        <v>2243406</v>
      </c>
      <c r="Q72" s="163">
        <f t="shared" si="12"/>
        <v>2214368</v>
      </c>
      <c r="R72" s="163">
        <f t="shared" si="12"/>
        <v>2513495</v>
      </c>
      <c r="S72" s="163">
        <f t="shared" si="12"/>
        <v>2383943</v>
      </c>
      <c r="T72" s="163">
        <f t="shared" si="12"/>
        <v>2262396</v>
      </c>
    </row>
    <row r="73" spans="1:20" s="8" customFormat="1" ht="19.5" customHeight="1">
      <c r="A73" s="31"/>
      <c r="B73" s="31" t="s">
        <v>50</v>
      </c>
      <c r="C73" s="17"/>
      <c r="D73" s="18"/>
      <c r="E73" s="18"/>
      <c r="F73" s="18"/>
      <c r="G73" s="18"/>
      <c r="H73" s="18"/>
      <c r="I73" s="18"/>
      <c r="J73" s="18"/>
      <c r="K73" s="19"/>
      <c r="L73" s="19"/>
      <c r="M73" s="19"/>
      <c r="N73" s="19"/>
      <c r="O73" s="19"/>
      <c r="P73" s="19"/>
      <c r="Q73" s="19"/>
      <c r="R73" s="19"/>
      <c r="S73" s="19"/>
      <c r="T73" s="19"/>
    </row>
    <row r="75" ht="14.25" thickBot="1"/>
    <row r="76" spans="1:20" ht="19.5" customHeight="1">
      <c r="A76" s="63"/>
      <c r="B76" s="63" t="s">
        <v>166</v>
      </c>
      <c r="C76" s="63"/>
      <c r="D76" s="63"/>
      <c r="E76" s="63"/>
      <c r="F76" s="63"/>
      <c r="G76" s="63"/>
      <c r="H76" s="63"/>
      <c r="I76" s="63"/>
      <c r="J76" s="63"/>
      <c r="K76" s="63"/>
      <c r="L76" s="63"/>
      <c r="M76" s="63"/>
      <c r="N76" s="63"/>
      <c r="O76" s="63"/>
      <c r="P76" s="63"/>
      <c r="Q76" s="63"/>
      <c r="R76" s="64">
        <v>1500000000</v>
      </c>
      <c r="S76" s="64">
        <v>1500000000</v>
      </c>
      <c r="T76" s="64">
        <v>1500000000</v>
      </c>
    </row>
    <row r="77" spans="1:20" ht="19.5" customHeight="1">
      <c r="A77" s="65"/>
      <c r="B77" s="65" t="s">
        <v>169</v>
      </c>
      <c r="C77" s="65"/>
      <c r="D77" s="65"/>
      <c r="E77" s="65"/>
      <c r="F77" s="65"/>
      <c r="G77" s="65"/>
      <c r="H77" s="65"/>
      <c r="I77" s="65"/>
      <c r="J77" s="65"/>
      <c r="K77" s="65"/>
      <c r="L77" s="65"/>
      <c r="M77" s="65"/>
      <c r="N77" s="65"/>
      <c r="O77" s="65"/>
      <c r="P77" s="65"/>
      <c r="Q77" s="65"/>
      <c r="R77" s="66">
        <v>744912078</v>
      </c>
      <c r="S77" s="66">
        <v>744912078</v>
      </c>
      <c r="T77" s="66">
        <v>744912078</v>
      </c>
    </row>
    <row r="78" spans="1:20" ht="19.5" customHeight="1">
      <c r="A78" s="65"/>
      <c r="B78" s="65" t="s">
        <v>167</v>
      </c>
      <c r="C78" s="65"/>
      <c r="D78" s="65"/>
      <c r="E78" s="65"/>
      <c r="F78" s="65"/>
      <c r="G78" s="65"/>
      <c r="H78" s="65"/>
      <c r="I78" s="65"/>
      <c r="J78" s="65"/>
      <c r="K78" s="65"/>
      <c r="L78" s="65"/>
      <c r="M78" s="65"/>
      <c r="N78" s="65"/>
      <c r="O78" s="65"/>
      <c r="P78" s="65"/>
      <c r="Q78" s="65"/>
      <c r="R78" s="66">
        <f>R77-R79</f>
        <v>725679726</v>
      </c>
      <c r="S78" s="66">
        <f>S77-S79</f>
        <v>725591355</v>
      </c>
      <c r="T78" s="66">
        <f>T77-T79</f>
        <v>725502668</v>
      </c>
    </row>
    <row r="79" spans="1:20" ht="19.5" customHeight="1" thickBot="1">
      <c r="A79" s="67"/>
      <c r="B79" s="67" t="s">
        <v>168</v>
      </c>
      <c r="C79" s="67"/>
      <c r="D79" s="67"/>
      <c r="E79" s="67"/>
      <c r="F79" s="67"/>
      <c r="G79" s="67"/>
      <c r="H79" s="67"/>
      <c r="I79" s="67"/>
      <c r="J79" s="67"/>
      <c r="K79" s="67"/>
      <c r="L79" s="67"/>
      <c r="M79" s="67"/>
      <c r="N79" s="67"/>
      <c r="O79" s="67"/>
      <c r="P79" s="67"/>
      <c r="Q79" s="67"/>
      <c r="R79" s="68">
        <v>19232352</v>
      </c>
      <c r="S79" s="68">
        <v>19320723</v>
      </c>
      <c r="T79" s="68">
        <v>19409410</v>
      </c>
    </row>
  </sheetData>
  <sheetProtection password="E59C" sheet="1" objects="1" scenarios="1"/>
  <printOptions/>
  <pageMargins left="0.7874015748031497" right="0.7874015748031497" top="0.7874015748031497" bottom="0.7874015748031497" header="0.5118110236220472" footer="0.5118110236220472"/>
  <pageSetup fitToHeight="0" horizontalDpi="400" verticalDpi="400" orientation="portrait" paperSize="9" scale="66" r:id="rId1"/>
  <headerFooter alignWithMargins="0">
    <oddFooter>&amp;C&amp;10p.2</oddFooter>
  </headerFooter>
  <rowBreaks count="1" manualBreakCount="1">
    <brk id="4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U59"/>
  <sheetViews>
    <sheetView showGridLines="0" zoomScale="75" zoomScaleNormal="75" workbookViewId="0" topLeftCell="A2">
      <pane xSplit="3" ySplit="5" topLeftCell="N7" activePane="bottomRight" state="frozen"/>
      <selection pane="topLeft" activeCell="W45" sqref="W45"/>
      <selection pane="topRight" activeCell="W45" sqref="W45"/>
      <selection pane="bottomLeft" activeCell="W45" sqref="W45"/>
      <selection pane="bottomRight" activeCell="Q52" sqref="Q52"/>
    </sheetView>
  </sheetViews>
  <sheetFormatPr defaultColWidth="9.00390625" defaultRowHeight="13.5"/>
  <cols>
    <col min="1" max="2" width="3.625" style="184" customWidth="1"/>
    <col min="3" max="3" width="32.625" style="184" customWidth="1"/>
    <col min="4" max="20" width="13.625" style="184" customWidth="1"/>
    <col min="21" max="16384" width="8.875" style="184" customWidth="1"/>
  </cols>
  <sheetData>
    <row r="1" s="182" customFormat="1" ht="26.25" customHeight="1"/>
    <row r="2" s="2" customFormat="1" ht="21">
      <c r="A2" s="1" t="s">
        <v>76</v>
      </c>
    </row>
    <row r="4" spans="1:20" ht="13.5">
      <c r="A4" s="3" t="s">
        <v>1</v>
      </c>
      <c r="B4" s="183"/>
      <c r="C4" s="183"/>
      <c r="D4" s="183"/>
      <c r="E4" s="183"/>
      <c r="F4" s="183"/>
      <c r="G4" s="183"/>
      <c r="H4" s="183"/>
      <c r="I4" s="183"/>
      <c r="J4" s="183"/>
      <c r="K4" s="183"/>
      <c r="L4" s="183"/>
      <c r="M4" s="183"/>
      <c r="N4" s="183"/>
      <c r="O4" s="183"/>
      <c r="P4" s="183"/>
      <c r="Q4" s="183"/>
      <c r="R4" s="183"/>
      <c r="S4" s="183"/>
      <c r="T4" s="183"/>
    </row>
    <row r="5" spans="1:20" ht="13.5">
      <c r="A5" s="5" t="s">
        <v>77</v>
      </c>
      <c r="J5" s="185"/>
      <c r="K5" s="185"/>
      <c r="L5" s="185"/>
      <c r="M5" s="185"/>
      <c r="N5" s="185"/>
      <c r="O5" s="185"/>
      <c r="P5" s="185"/>
      <c r="Q5" s="185"/>
      <c r="R5" s="185"/>
      <c r="S5" s="185"/>
      <c r="T5" s="185" t="s">
        <v>3</v>
      </c>
    </row>
    <row r="6" spans="1:20" s="8" customFormat="1" ht="19.5" customHeight="1">
      <c r="A6" s="24"/>
      <c r="B6" s="24"/>
      <c r="C6" s="24"/>
      <c r="D6" s="9" t="s">
        <v>4</v>
      </c>
      <c r="E6" s="9" t="s">
        <v>5</v>
      </c>
      <c r="F6" s="9" t="s">
        <v>6</v>
      </c>
      <c r="G6" s="9" t="s">
        <v>7</v>
      </c>
      <c r="H6" s="9" t="s">
        <v>8</v>
      </c>
      <c r="I6" s="9" t="s">
        <v>9</v>
      </c>
      <c r="J6" s="9" t="s">
        <v>10</v>
      </c>
      <c r="K6" s="10" t="s">
        <v>78</v>
      </c>
      <c r="L6" s="10" t="s">
        <v>79</v>
      </c>
      <c r="M6" s="10" t="s">
        <v>80</v>
      </c>
      <c r="N6" s="10" t="s">
        <v>81</v>
      </c>
      <c r="O6" s="10" t="s">
        <v>82</v>
      </c>
      <c r="P6" s="10" t="s">
        <v>83</v>
      </c>
      <c r="Q6" s="10" t="s">
        <v>84</v>
      </c>
      <c r="R6" s="10" t="s">
        <v>85</v>
      </c>
      <c r="S6" s="10" t="s">
        <v>86</v>
      </c>
      <c r="T6" s="10" t="s">
        <v>87</v>
      </c>
    </row>
    <row r="7" spans="1:20" s="8" customFormat="1" ht="19.5" customHeight="1">
      <c r="A7" s="17" t="s">
        <v>175</v>
      </c>
      <c r="B7" s="17"/>
      <c r="C7" s="17"/>
      <c r="D7" s="51"/>
      <c r="E7" s="51"/>
      <c r="F7" s="51"/>
      <c r="G7" s="51"/>
      <c r="H7" s="51"/>
      <c r="I7" s="51"/>
      <c r="J7" s="51"/>
      <c r="K7" s="52"/>
      <c r="L7" s="52"/>
      <c r="M7" s="52"/>
      <c r="N7" s="52"/>
      <c r="O7" s="52"/>
      <c r="P7" s="52"/>
      <c r="Q7" s="52"/>
      <c r="R7" s="52"/>
      <c r="S7" s="52"/>
      <c r="T7" s="52"/>
    </row>
    <row r="8" spans="1:20" s="8" customFormat="1" ht="19.5" customHeight="1">
      <c r="A8" s="8" t="s">
        <v>172</v>
      </c>
      <c r="D8" s="35"/>
      <c r="E8" s="35"/>
      <c r="F8" s="35"/>
      <c r="G8" s="35"/>
      <c r="H8" s="35"/>
      <c r="I8" s="35"/>
      <c r="J8" s="35"/>
      <c r="K8" s="36"/>
      <c r="L8" s="36"/>
      <c r="M8" s="36"/>
      <c r="N8" s="36"/>
      <c r="O8" s="36">
        <v>1108746</v>
      </c>
      <c r="P8" s="36">
        <v>1189548</v>
      </c>
      <c r="Q8" s="36">
        <v>1292228</v>
      </c>
      <c r="R8" s="36">
        <v>1027694</v>
      </c>
      <c r="S8" s="36">
        <v>964564</v>
      </c>
      <c r="T8" s="36">
        <v>934263</v>
      </c>
    </row>
    <row r="9" spans="1:20" s="8" customFormat="1" ht="19.5" customHeight="1">
      <c r="A9" s="8" t="s">
        <v>173</v>
      </c>
      <c r="D9" s="35"/>
      <c r="E9" s="35"/>
      <c r="F9" s="35"/>
      <c r="G9" s="35"/>
      <c r="H9" s="35"/>
      <c r="I9" s="35"/>
      <c r="J9" s="35"/>
      <c r="K9" s="36"/>
      <c r="L9" s="36"/>
      <c r="M9" s="36"/>
      <c r="N9" s="36"/>
      <c r="O9" s="36">
        <v>693138</v>
      </c>
      <c r="P9" s="36">
        <v>768965</v>
      </c>
      <c r="Q9" s="36">
        <v>817230</v>
      </c>
      <c r="R9" s="36">
        <v>955490</v>
      </c>
      <c r="S9" s="36">
        <v>952676</v>
      </c>
      <c r="T9" s="36">
        <v>903096</v>
      </c>
    </row>
    <row r="10" spans="1:20" s="8" customFormat="1" ht="19.5" customHeight="1">
      <c r="A10" s="8" t="s">
        <v>174</v>
      </c>
      <c r="D10" s="35"/>
      <c r="E10" s="35"/>
      <c r="F10" s="35"/>
      <c r="G10" s="35"/>
      <c r="H10" s="35"/>
      <c r="I10" s="35"/>
      <c r="J10" s="35"/>
      <c r="K10" s="36"/>
      <c r="L10" s="36"/>
      <c r="M10" s="36"/>
      <c r="N10" s="36"/>
      <c r="O10" s="36">
        <v>107354</v>
      </c>
      <c r="P10" s="36">
        <v>110412</v>
      </c>
      <c r="Q10" s="36">
        <v>110531</v>
      </c>
      <c r="R10" s="36">
        <v>108512</v>
      </c>
      <c r="S10" s="36">
        <v>99097</v>
      </c>
      <c r="T10" s="36">
        <v>104654</v>
      </c>
    </row>
    <row r="11" spans="1:20" s="8" customFormat="1" ht="19.5" customHeight="1">
      <c r="A11" s="21" t="s">
        <v>88</v>
      </c>
      <c r="B11" s="21"/>
      <c r="C11" s="21"/>
      <c r="D11" s="22">
        <v>1020296</v>
      </c>
      <c r="E11" s="22">
        <v>1113030</v>
      </c>
      <c r="F11" s="22">
        <v>1316072</v>
      </c>
      <c r="G11" s="22">
        <v>1403348</v>
      </c>
      <c r="H11" s="22">
        <v>1425999</v>
      </c>
      <c r="I11" s="22">
        <v>1447157</v>
      </c>
      <c r="J11" s="22">
        <v>1538262</v>
      </c>
      <c r="K11" s="23">
        <v>1672340</v>
      </c>
      <c r="L11" s="23">
        <v>1732012</v>
      </c>
      <c r="M11" s="23">
        <v>1773306</v>
      </c>
      <c r="N11" s="23">
        <v>1807406</v>
      </c>
      <c r="O11" s="23">
        <f>SUM(O8:O10)</f>
        <v>1909238</v>
      </c>
      <c r="P11" s="23">
        <f>SUM(P8:P10)</f>
        <v>2068925</v>
      </c>
      <c r="Q11" s="23">
        <v>2219989</v>
      </c>
      <c r="R11" s="23">
        <f>SUM(R8:R10)</f>
        <v>2091696</v>
      </c>
      <c r="S11" s="23">
        <f>SUM(S8:S10)</f>
        <v>2016337</v>
      </c>
      <c r="T11" s="23">
        <f>SUM(T8:T10)</f>
        <v>1942013</v>
      </c>
    </row>
    <row r="12" spans="1:20" s="8" customFormat="1" ht="19.5" customHeight="1">
      <c r="A12" s="8" t="s">
        <v>179</v>
      </c>
      <c r="D12" s="35"/>
      <c r="E12" s="35"/>
      <c r="F12" s="35"/>
      <c r="G12" s="35"/>
      <c r="H12" s="35"/>
      <c r="I12" s="35"/>
      <c r="J12" s="35"/>
      <c r="K12" s="36"/>
      <c r="L12" s="36"/>
      <c r="M12" s="36"/>
      <c r="N12" s="36"/>
      <c r="O12" s="36"/>
      <c r="P12" s="36"/>
      <c r="Q12" s="36"/>
      <c r="R12" s="36"/>
      <c r="S12" s="36"/>
      <c r="T12" s="36"/>
    </row>
    <row r="13" spans="1:20" s="8" customFormat="1" ht="19.5" customHeight="1">
      <c r="A13" s="8" t="s">
        <v>176</v>
      </c>
      <c r="D13" s="35"/>
      <c r="E13" s="35"/>
      <c r="F13" s="35"/>
      <c r="G13" s="35"/>
      <c r="H13" s="35"/>
      <c r="I13" s="35"/>
      <c r="J13" s="35"/>
      <c r="K13" s="36"/>
      <c r="L13" s="36"/>
      <c r="M13" s="36"/>
      <c r="N13" s="36"/>
      <c r="O13" s="36">
        <v>738962</v>
      </c>
      <c r="P13" s="36">
        <v>783681</v>
      </c>
      <c r="Q13" s="36">
        <v>855852</v>
      </c>
      <c r="R13" s="36">
        <v>710892</v>
      </c>
      <c r="S13" s="36">
        <v>681986</v>
      </c>
      <c r="T13" s="36">
        <v>646194</v>
      </c>
    </row>
    <row r="14" spans="1:20" s="8" customFormat="1" ht="19.5" customHeight="1">
      <c r="A14" s="8" t="s">
        <v>177</v>
      </c>
      <c r="D14" s="35"/>
      <c r="E14" s="35"/>
      <c r="F14" s="35"/>
      <c r="G14" s="35"/>
      <c r="H14" s="35"/>
      <c r="I14" s="35"/>
      <c r="J14" s="35"/>
      <c r="K14" s="36"/>
      <c r="L14" s="36"/>
      <c r="M14" s="36"/>
      <c r="N14" s="36"/>
      <c r="O14" s="36">
        <v>293559</v>
      </c>
      <c r="P14" s="36">
        <v>335444</v>
      </c>
      <c r="Q14" s="36">
        <v>346945</v>
      </c>
      <c r="R14" s="36">
        <v>440510</v>
      </c>
      <c r="S14" s="36">
        <v>433781</v>
      </c>
      <c r="T14" s="36">
        <v>428301</v>
      </c>
    </row>
    <row r="15" spans="1:20" s="8" customFormat="1" ht="19.5" customHeight="1">
      <c r="A15" s="8" t="s">
        <v>178</v>
      </c>
      <c r="D15" s="35"/>
      <c r="E15" s="35"/>
      <c r="F15" s="35"/>
      <c r="G15" s="35"/>
      <c r="H15" s="35"/>
      <c r="I15" s="35"/>
      <c r="J15" s="35"/>
      <c r="K15" s="36"/>
      <c r="L15" s="36"/>
      <c r="M15" s="36"/>
      <c r="N15" s="36"/>
      <c r="O15" s="36">
        <v>81717</v>
      </c>
      <c r="P15" s="36">
        <v>87394</v>
      </c>
      <c r="Q15" s="36">
        <v>89465</v>
      </c>
      <c r="R15" s="36">
        <v>85908</v>
      </c>
      <c r="S15" s="36">
        <v>78227</v>
      </c>
      <c r="T15" s="36">
        <v>77444</v>
      </c>
    </row>
    <row r="16" spans="1:20" s="8" customFormat="1" ht="19.5" customHeight="1">
      <c r="A16" s="21" t="s">
        <v>89</v>
      </c>
      <c r="B16" s="21"/>
      <c r="C16" s="21"/>
      <c r="D16" s="22">
        <v>628071</v>
      </c>
      <c r="E16" s="22">
        <v>683406</v>
      </c>
      <c r="F16" s="22">
        <v>772238</v>
      </c>
      <c r="G16" s="22">
        <v>838440</v>
      </c>
      <c r="H16" s="22">
        <v>857423</v>
      </c>
      <c r="I16" s="22">
        <v>867148</v>
      </c>
      <c r="J16" s="22">
        <v>924893</v>
      </c>
      <c r="K16" s="23">
        <v>972394</v>
      </c>
      <c r="L16" s="23">
        <v>991911</v>
      </c>
      <c r="M16" s="23">
        <v>1013249</v>
      </c>
      <c r="N16" s="23">
        <v>1058232</v>
      </c>
      <c r="O16" s="23">
        <f aca="true" t="shared" si="0" ref="O16:T16">SUM(O13:O15)</f>
        <v>1114238</v>
      </c>
      <c r="P16" s="23">
        <f t="shared" si="0"/>
        <v>1206519</v>
      </c>
      <c r="Q16" s="23">
        <f t="shared" si="0"/>
        <v>1292262</v>
      </c>
      <c r="R16" s="23">
        <f t="shared" si="0"/>
        <v>1237310</v>
      </c>
      <c r="S16" s="23">
        <f t="shared" si="0"/>
        <v>1193994</v>
      </c>
      <c r="T16" s="23">
        <f t="shared" si="0"/>
        <v>1151939</v>
      </c>
    </row>
    <row r="17" spans="1:20" s="8" customFormat="1" ht="19.5" customHeight="1">
      <c r="A17" s="21"/>
      <c r="B17" s="21" t="s">
        <v>90</v>
      </c>
      <c r="C17" s="21"/>
      <c r="D17" s="22">
        <f aca="true" t="shared" si="1" ref="D17:T17">D11-D16</f>
        <v>392225</v>
      </c>
      <c r="E17" s="22">
        <f t="shared" si="1"/>
        <v>429624</v>
      </c>
      <c r="F17" s="22">
        <f t="shared" si="1"/>
        <v>543834</v>
      </c>
      <c r="G17" s="22">
        <f t="shared" si="1"/>
        <v>564908</v>
      </c>
      <c r="H17" s="22">
        <f t="shared" si="1"/>
        <v>568576</v>
      </c>
      <c r="I17" s="22">
        <f t="shared" si="1"/>
        <v>580009</v>
      </c>
      <c r="J17" s="22">
        <f t="shared" si="1"/>
        <v>613369</v>
      </c>
      <c r="K17" s="23">
        <f t="shared" si="1"/>
        <v>699946</v>
      </c>
      <c r="L17" s="23">
        <f t="shared" si="1"/>
        <v>740101</v>
      </c>
      <c r="M17" s="23">
        <f t="shared" si="1"/>
        <v>760057</v>
      </c>
      <c r="N17" s="23">
        <f t="shared" si="1"/>
        <v>749174</v>
      </c>
      <c r="O17" s="23">
        <f t="shared" si="1"/>
        <v>795000</v>
      </c>
      <c r="P17" s="23">
        <f t="shared" si="1"/>
        <v>862406</v>
      </c>
      <c r="Q17" s="23">
        <f t="shared" si="1"/>
        <v>927727</v>
      </c>
      <c r="R17" s="23">
        <f t="shared" si="1"/>
        <v>854386</v>
      </c>
      <c r="S17" s="23">
        <f t="shared" si="1"/>
        <v>822343</v>
      </c>
      <c r="T17" s="23">
        <f t="shared" si="1"/>
        <v>790074</v>
      </c>
    </row>
    <row r="18" spans="1:20" s="8" customFormat="1" ht="19.5" customHeight="1">
      <c r="A18" s="8" t="s">
        <v>91</v>
      </c>
      <c r="D18" s="35">
        <v>339891</v>
      </c>
      <c r="E18" s="35">
        <v>374246</v>
      </c>
      <c r="F18" s="35">
        <v>460471</v>
      </c>
      <c r="G18" s="35">
        <v>475201</v>
      </c>
      <c r="H18" s="35">
        <v>495029</v>
      </c>
      <c r="I18" s="35">
        <v>491088</v>
      </c>
      <c r="J18" s="35">
        <v>508264</v>
      </c>
      <c r="K18" s="36">
        <v>570251</v>
      </c>
      <c r="L18" s="36">
        <v>610380</v>
      </c>
      <c r="M18" s="36">
        <v>614652</v>
      </c>
      <c r="N18" s="36">
        <v>618065</v>
      </c>
      <c r="O18" s="36">
        <v>646416</v>
      </c>
      <c r="P18" s="36">
        <v>688026</v>
      </c>
      <c r="Q18" s="36">
        <v>746221</v>
      </c>
      <c r="R18" s="36">
        <v>779850</v>
      </c>
      <c r="S18" s="36">
        <v>756346</v>
      </c>
      <c r="T18" s="36">
        <v>729878</v>
      </c>
    </row>
    <row r="19" spans="1:20" s="8" customFormat="1" ht="19.5" customHeight="1">
      <c r="A19" s="21"/>
      <c r="B19" s="21" t="s">
        <v>92</v>
      </c>
      <c r="C19" s="21"/>
      <c r="D19" s="22">
        <f aca="true" t="shared" si="2" ref="D19:T19">D17-D18</f>
        <v>52334</v>
      </c>
      <c r="E19" s="22">
        <f t="shared" si="2"/>
        <v>55378</v>
      </c>
      <c r="F19" s="22">
        <f t="shared" si="2"/>
        <v>83363</v>
      </c>
      <c r="G19" s="22">
        <f t="shared" si="2"/>
        <v>89707</v>
      </c>
      <c r="H19" s="22">
        <f t="shared" si="2"/>
        <v>73547</v>
      </c>
      <c r="I19" s="22">
        <f t="shared" si="2"/>
        <v>88921</v>
      </c>
      <c r="J19" s="22">
        <f t="shared" si="2"/>
        <v>105105</v>
      </c>
      <c r="K19" s="23">
        <f>K17-K18</f>
        <v>129695</v>
      </c>
      <c r="L19" s="23">
        <f t="shared" si="2"/>
        <v>129721</v>
      </c>
      <c r="M19" s="23">
        <f t="shared" si="2"/>
        <v>145405</v>
      </c>
      <c r="N19" s="23">
        <f t="shared" si="2"/>
        <v>131109</v>
      </c>
      <c r="O19" s="23">
        <f>O17-O18</f>
        <v>148584</v>
      </c>
      <c r="P19" s="23">
        <f t="shared" si="2"/>
        <v>174380</v>
      </c>
      <c r="Q19" s="23">
        <f t="shared" si="2"/>
        <v>181506</v>
      </c>
      <c r="R19" s="23">
        <f t="shared" si="2"/>
        <v>74536</v>
      </c>
      <c r="S19" s="23">
        <f t="shared" si="2"/>
        <v>65997</v>
      </c>
      <c r="T19" s="23">
        <f t="shared" si="2"/>
        <v>60196</v>
      </c>
    </row>
    <row r="20" spans="1:20" s="8" customFormat="1" ht="19.5" customHeight="1">
      <c r="A20" s="8" t="s">
        <v>93</v>
      </c>
      <c r="D20" s="35"/>
      <c r="E20" s="35"/>
      <c r="F20" s="35"/>
      <c r="G20" s="35"/>
      <c r="H20" s="35"/>
      <c r="I20" s="35"/>
      <c r="J20" s="35"/>
      <c r="K20" s="36"/>
      <c r="L20" s="36"/>
      <c r="M20" s="36"/>
      <c r="N20" s="36"/>
      <c r="O20" s="36"/>
      <c r="P20" s="36"/>
      <c r="Q20" s="36"/>
      <c r="R20" s="36"/>
      <c r="S20" s="36"/>
      <c r="T20" s="36"/>
    </row>
    <row r="21" spans="2:20" s="8" customFormat="1" ht="19.5" customHeight="1">
      <c r="B21" s="8" t="s">
        <v>94</v>
      </c>
      <c r="D21" s="35">
        <v>-7774</v>
      </c>
      <c r="E21" s="35">
        <v>-6948</v>
      </c>
      <c r="F21" s="35">
        <v>-7150</v>
      </c>
      <c r="G21" s="35">
        <v>-5931</v>
      </c>
      <c r="H21" s="35">
        <v>-5933</v>
      </c>
      <c r="I21" s="35">
        <v>-5997</v>
      </c>
      <c r="J21" s="35">
        <v>-8045</v>
      </c>
      <c r="K21" s="36">
        <v>-4753</v>
      </c>
      <c r="L21" s="36">
        <v>-3772</v>
      </c>
      <c r="M21" s="36">
        <v>-1928</v>
      </c>
      <c r="N21" s="36">
        <v>-2242</v>
      </c>
      <c r="O21" s="36">
        <v>-2896</v>
      </c>
      <c r="P21" s="36">
        <v>-5501</v>
      </c>
      <c r="Q21" s="36">
        <v>-6341</v>
      </c>
      <c r="R21" s="36">
        <v>-5227</v>
      </c>
      <c r="S21" s="36">
        <v>-3472</v>
      </c>
      <c r="T21" s="36">
        <v>-2986</v>
      </c>
    </row>
    <row r="22" spans="2:20" s="8" customFormat="1" ht="19.5" customHeight="1">
      <c r="B22" s="8" t="s">
        <v>95</v>
      </c>
      <c r="D22" s="35">
        <v>10673</v>
      </c>
      <c r="E22" s="35">
        <v>12455</v>
      </c>
      <c r="F22" s="35">
        <v>14077</v>
      </c>
      <c r="G22" s="35">
        <v>12270</v>
      </c>
      <c r="H22" s="35">
        <v>11661</v>
      </c>
      <c r="I22" s="35">
        <v>10181</v>
      </c>
      <c r="J22" s="35">
        <v>7787</v>
      </c>
      <c r="K22" s="36">
        <v>8233</v>
      </c>
      <c r="L22" s="36">
        <v>6856</v>
      </c>
      <c r="M22" s="36">
        <v>5291</v>
      </c>
      <c r="N22" s="36">
        <v>4686</v>
      </c>
      <c r="O22" s="36">
        <v>5244</v>
      </c>
      <c r="P22" s="36">
        <v>7350</v>
      </c>
      <c r="Q22" s="36">
        <v>4835</v>
      </c>
      <c r="R22" s="36">
        <v>5863</v>
      </c>
      <c r="S22" s="36">
        <v>8144</v>
      </c>
      <c r="T22" s="36">
        <v>8498</v>
      </c>
    </row>
    <row r="23" spans="2:20" s="8" customFormat="1" ht="19.5" customHeight="1">
      <c r="B23" s="8" t="s">
        <v>96</v>
      </c>
      <c r="D23" s="35">
        <v>2393</v>
      </c>
      <c r="E23" s="35">
        <v>-4875</v>
      </c>
      <c r="F23" s="35">
        <v>-1302</v>
      </c>
      <c r="G23" s="35">
        <v>3695</v>
      </c>
      <c r="H23" s="35">
        <v>3503</v>
      </c>
      <c r="I23" s="35">
        <v>6004</v>
      </c>
      <c r="J23" s="35">
        <v>-3490</v>
      </c>
      <c r="K23" s="36">
        <v>5732</v>
      </c>
      <c r="L23" s="36">
        <v>566</v>
      </c>
      <c r="M23" s="37">
        <v>6136</v>
      </c>
      <c r="N23" s="37">
        <v>-1547</v>
      </c>
      <c r="O23" s="37">
        <v>-3748</v>
      </c>
      <c r="P23" s="37">
        <v>1199</v>
      </c>
      <c r="Q23" s="37">
        <v>10901</v>
      </c>
      <c r="R23" s="37">
        <v>15575</v>
      </c>
      <c r="S23" s="37">
        <v>4756</v>
      </c>
      <c r="T23" s="37">
        <v>6950</v>
      </c>
    </row>
    <row r="24" spans="2:20" s="8" customFormat="1" ht="19.5" customHeight="1">
      <c r="B24" s="8" t="s">
        <v>97</v>
      </c>
      <c r="D24" s="35"/>
      <c r="E24" s="35"/>
      <c r="F24" s="35"/>
      <c r="G24" s="35"/>
      <c r="H24" s="35"/>
      <c r="I24" s="35"/>
      <c r="J24" s="35"/>
      <c r="K24" s="36"/>
      <c r="L24" s="36"/>
      <c r="M24" s="37"/>
      <c r="N24" s="37"/>
      <c r="O24" s="37"/>
      <c r="P24" s="37">
        <v>270</v>
      </c>
      <c r="Q24" s="37">
        <v>142</v>
      </c>
      <c r="R24" s="37">
        <v>26837</v>
      </c>
      <c r="S24" s="37">
        <v>169</v>
      </c>
      <c r="T24" s="37">
        <v>1844</v>
      </c>
    </row>
    <row r="25" spans="2:20" s="8" customFormat="1" ht="19.5" customHeight="1">
      <c r="B25" s="8" t="s">
        <v>98</v>
      </c>
      <c r="D25" s="35">
        <v>5969</v>
      </c>
      <c r="E25" s="35">
        <v>3726</v>
      </c>
      <c r="F25" s="35">
        <v>10833</v>
      </c>
      <c r="G25" s="35">
        <v>11245</v>
      </c>
      <c r="H25" s="35">
        <v>11262</v>
      </c>
      <c r="I25" s="35">
        <v>8340</v>
      </c>
      <c r="J25" s="35">
        <v>11088</v>
      </c>
      <c r="K25" s="36">
        <v>6533</v>
      </c>
      <c r="L25" s="36">
        <v>6363</v>
      </c>
      <c r="M25" s="37">
        <v>-2566</v>
      </c>
      <c r="N25" s="37">
        <v>-771</v>
      </c>
      <c r="O25" s="37">
        <v>-2782</v>
      </c>
      <c r="P25" s="37">
        <v>-3457</v>
      </c>
      <c r="Q25" s="37">
        <v>-2700</v>
      </c>
      <c r="R25" s="37">
        <v>549</v>
      </c>
      <c r="S25" s="37">
        <v>-1124</v>
      </c>
      <c r="T25" s="37">
        <v>490</v>
      </c>
    </row>
    <row r="26" spans="1:20" s="8" customFormat="1" ht="19.5" customHeight="1">
      <c r="A26" s="14"/>
      <c r="B26" s="14"/>
      <c r="C26" s="14" t="s">
        <v>99</v>
      </c>
      <c r="D26" s="15">
        <f aca="true" t="shared" si="3" ref="D26:T26">SUM(D21:D25)</f>
        <v>11261</v>
      </c>
      <c r="E26" s="15">
        <f t="shared" si="3"/>
        <v>4358</v>
      </c>
      <c r="F26" s="15">
        <f t="shared" si="3"/>
        <v>16458</v>
      </c>
      <c r="G26" s="15">
        <f t="shared" si="3"/>
        <v>21279</v>
      </c>
      <c r="H26" s="15">
        <f t="shared" si="3"/>
        <v>20493</v>
      </c>
      <c r="I26" s="15">
        <f t="shared" si="3"/>
        <v>18528</v>
      </c>
      <c r="J26" s="15">
        <f t="shared" si="3"/>
        <v>7340</v>
      </c>
      <c r="K26" s="16">
        <f t="shared" si="3"/>
        <v>15745</v>
      </c>
      <c r="L26" s="16">
        <f t="shared" si="3"/>
        <v>10013</v>
      </c>
      <c r="M26" s="16">
        <f t="shared" si="3"/>
        <v>6933</v>
      </c>
      <c r="N26" s="16">
        <f t="shared" si="3"/>
        <v>126</v>
      </c>
      <c r="O26" s="16">
        <f t="shared" si="3"/>
        <v>-4182</v>
      </c>
      <c r="P26" s="16">
        <f t="shared" si="3"/>
        <v>-139</v>
      </c>
      <c r="Q26" s="16">
        <f t="shared" si="3"/>
        <v>6837</v>
      </c>
      <c r="R26" s="16">
        <f t="shared" si="3"/>
        <v>43597</v>
      </c>
      <c r="S26" s="16">
        <f t="shared" si="3"/>
        <v>8473</v>
      </c>
      <c r="T26" s="16">
        <f t="shared" si="3"/>
        <v>14796</v>
      </c>
    </row>
    <row r="27" spans="1:20" s="8" customFormat="1" ht="19.5" customHeight="1">
      <c r="A27" s="21" t="s">
        <v>298</v>
      </c>
      <c r="B27" s="21"/>
      <c r="C27" s="21"/>
      <c r="D27" s="22">
        <f aca="true" t="shared" si="4" ref="D27:T27">D19-D26</f>
        <v>41073</v>
      </c>
      <c r="E27" s="22">
        <f t="shared" si="4"/>
        <v>51020</v>
      </c>
      <c r="F27" s="22">
        <f t="shared" si="4"/>
        <v>66905</v>
      </c>
      <c r="G27" s="22">
        <f t="shared" si="4"/>
        <v>68428</v>
      </c>
      <c r="H27" s="22">
        <f t="shared" si="4"/>
        <v>53054</v>
      </c>
      <c r="I27" s="22">
        <f t="shared" si="4"/>
        <v>70393</v>
      </c>
      <c r="J27" s="22">
        <f t="shared" si="4"/>
        <v>97765</v>
      </c>
      <c r="K27" s="23">
        <f t="shared" si="4"/>
        <v>113950</v>
      </c>
      <c r="L27" s="23">
        <f t="shared" si="4"/>
        <v>119708</v>
      </c>
      <c r="M27" s="23">
        <f t="shared" si="4"/>
        <v>138472</v>
      </c>
      <c r="N27" s="23">
        <f t="shared" si="4"/>
        <v>130983</v>
      </c>
      <c r="O27" s="23">
        <f t="shared" si="4"/>
        <v>152766</v>
      </c>
      <c r="P27" s="23">
        <f t="shared" si="4"/>
        <v>174519</v>
      </c>
      <c r="Q27" s="23">
        <f t="shared" si="4"/>
        <v>174669</v>
      </c>
      <c r="R27" s="23">
        <f t="shared" si="4"/>
        <v>30939</v>
      </c>
      <c r="S27" s="23">
        <f t="shared" si="4"/>
        <v>57524</v>
      </c>
      <c r="T27" s="23">
        <f t="shared" si="4"/>
        <v>45400</v>
      </c>
    </row>
    <row r="28" spans="1:20" s="8" customFormat="1" ht="19.5" customHeight="1">
      <c r="A28" s="8" t="s">
        <v>100</v>
      </c>
      <c r="D28" s="35"/>
      <c r="E28" s="35"/>
      <c r="F28" s="35"/>
      <c r="G28" s="35"/>
      <c r="H28" s="35"/>
      <c r="I28" s="35"/>
      <c r="J28" s="35"/>
      <c r="K28" s="36"/>
      <c r="L28" s="36"/>
      <c r="M28" s="36"/>
      <c r="N28" s="36"/>
      <c r="O28" s="36"/>
      <c r="P28" s="36"/>
      <c r="Q28" s="36"/>
      <c r="R28" s="36"/>
      <c r="S28" s="36"/>
      <c r="T28" s="36"/>
    </row>
    <row r="29" spans="2:20" s="8" customFormat="1" ht="19.5" customHeight="1">
      <c r="B29" s="8" t="s">
        <v>101</v>
      </c>
      <c r="D29" s="35">
        <v>21610</v>
      </c>
      <c r="E29" s="35">
        <v>31472</v>
      </c>
      <c r="F29" s="35">
        <v>46672</v>
      </c>
      <c r="G29" s="35">
        <v>42108</v>
      </c>
      <c r="H29" s="35">
        <v>28052</v>
      </c>
      <c r="I29" s="35">
        <v>46416</v>
      </c>
      <c r="J29" s="35">
        <v>53506</v>
      </c>
      <c r="K29" s="36">
        <v>52365</v>
      </c>
      <c r="L29" s="36">
        <v>61060</v>
      </c>
      <c r="M29" s="37">
        <v>53299</v>
      </c>
      <c r="N29" s="37">
        <v>39279</v>
      </c>
      <c r="O29" s="37">
        <v>60857</v>
      </c>
      <c r="P29" s="37">
        <v>66523</v>
      </c>
      <c r="Q29" s="37">
        <v>58426</v>
      </c>
      <c r="R29" s="37">
        <v>27321</v>
      </c>
      <c r="S29" s="37">
        <v>27495</v>
      </c>
      <c r="T29" s="37">
        <v>21665</v>
      </c>
    </row>
    <row r="30" spans="2:20" s="8" customFormat="1" ht="19.5" customHeight="1">
      <c r="B30" s="8" t="s">
        <v>102</v>
      </c>
      <c r="D30" s="35">
        <v>3321</v>
      </c>
      <c r="E30" s="35">
        <v>-3221</v>
      </c>
      <c r="F30" s="35">
        <v>-6808</v>
      </c>
      <c r="G30" s="35">
        <v>-1898</v>
      </c>
      <c r="H30" s="35">
        <v>-3497</v>
      </c>
      <c r="I30" s="35">
        <v>-18053</v>
      </c>
      <c r="J30" s="35">
        <v>-9994</v>
      </c>
      <c r="K30" s="36">
        <v>-1218</v>
      </c>
      <c r="L30" s="36">
        <v>-11973</v>
      </c>
      <c r="M30" s="37">
        <v>1469</v>
      </c>
      <c r="N30" s="37">
        <v>9561</v>
      </c>
      <c r="O30" s="37">
        <v>-4692</v>
      </c>
      <c r="P30" s="37">
        <v>-2197</v>
      </c>
      <c r="Q30" s="37">
        <v>4970</v>
      </c>
      <c r="R30" s="37">
        <v>-5163</v>
      </c>
      <c r="S30" s="37">
        <v>183</v>
      </c>
      <c r="T30" s="37">
        <v>956</v>
      </c>
    </row>
    <row r="31" spans="1:20" s="8" customFormat="1" ht="19.5" customHeight="1">
      <c r="A31" s="21"/>
      <c r="B31" s="21"/>
      <c r="C31" s="21" t="s">
        <v>99</v>
      </c>
      <c r="D31" s="22">
        <f aca="true" t="shared" si="5" ref="D31:T31">D29+D30</f>
        <v>24931</v>
      </c>
      <c r="E31" s="22">
        <f t="shared" si="5"/>
        <v>28251</v>
      </c>
      <c r="F31" s="22">
        <f t="shared" si="5"/>
        <v>39864</v>
      </c>
      <c r="G31" s="22">
        <f t="shared" si="5"/>
        <v>40210</v>
      </c>
      <c r="H31" s="22">
        <f t="shared" si="5"/>
        <v>24555</v>
      </c>
      <c r="I31" s="22">
        <f t="shared" si="5"/>
        <v>28363</v>
      </c>
      <c r="J31" s="22">
        <f t="shared" si="5"/>
        <v>43512</v>
      </c>
      <c r="K31" s="23">
        <f t="shared" si="5"/>
        <v>51147</v>
      </c>
      <c r="L31" s="23">
        <f t="shared" si="5"/>
        <v>49087</v>
      </c>
      <c r="M31" s="23">
        <f t="shared" si="5"/>
        <v>54768</v>
      </c>
      <c r="N31" s="23">
        <f t="shared" si="5"/>
        <v>48840</v>
      </c>
      <c r="O31" s="23">
        <f t="shared" si="5"/>
        <v>56165</v>
      </c>
      <c r="P31" s="23">
        <f t="shared" si="5"/>
        <v>64326</v>
      </c>
      <c r="Q31" s="23">
        <f t="shared" si="5"/>
        <v>63396</v>
      </c>
      <c r="R31" s="23">
        <f t="shared" si="5"/>
        <v>22158</v>
      </c>
      <c r="S31" s="23">
        <f t="shared" si="5"/>
        <v>27678</v>
      </c>
      <c r="T31" s="23">
        <f t="shared" si="5"/>
        <v>22621</v>
      </c>
    </row>
    <row r="32" spans="1:20" s="8" customFormat="1" ht="19.5" customHeight="1">
      <c r="A32" s="17" t="s">
        <v>322</v>
      </c>
      <c r="B32" s="17"/>
      <c r="C32" s="17"/>
      <c r="D32" s="18"/>
      <c r="E32" s="18"/>
      <c r="F32" s="18"/>
      <c r="G32" s="18"/>
      <c r="H32" s="18"/>
      <c r="I32" s="18"/>
      <c r="J32" s="18"/>
      <c r="K32" s="19"/>
      <c r="L32" s="19"/>
      <c r="M32" s="19"/>
      <c r="N32" s="19"/>
      <c r="O32" s="19"/>
      <c r="P32" s="19"/>
      <c r="Q32" s="19"/>
      <c r="R32" s="19"/>
      <c r="S32" s="19"/>
      <c r="T32" s="19"/>
    </row>
    <row r="33" spans="1:20" s="8" customFormat="1" ht="19.5" customHeight="1">
      <c r="A33" s="8" t="s">
        <v>103</v>
      </c>
      <c r="D33" s="35">
        <f aca="true" t="shared" si="6" ref="D33:T33">D27-D31</f>
        <v>16142</v>
      </c>
      <c r="E33" s="35">
        <f t="shared" si="6"/>
        <v>22769</v>
      </c>
      <c r="F33" s="35">
        <f t="shared" si="6"/>
        <v>27041</v>
      </c>
      <c r="G33" s="35">
        <f t="shared" si="6"/>
        <v>28218</v>
      </c>
      <c r="H33" s="35">
        <f t="shared" si="6"/>
        <v>28499</v>
      </c>
      <c r="I33" s="35">
        <f t="shared" si="6"/>
        <v>42030</v>
      </c>
      <c r="J33" s="35">
        <f t="shared" si="6"/>
        <v>54253</v>
      </c>
      <c r="K33" s="36">
        <f t="shared" si="6"/>
        <v>62803</v>
      </c>
      <c r="L33" s="36">
        <f t="shared" si="6"/>
        <v>70621</v>
      </c>
      <c r="M33" s="36">
        <f t="shared" si="6"/>
        <v>83704</v>
      </c>
      <c r="N33" s="36">
        <f t="shared" si="6"/>
        <v>82143</v>
      </c>
      <c r="O33" s="36">
        <f t="shared" si="6"/>
        <v>96601</v>
      </c>
      <c r="P33" s="36">
        <f t="shared" si="6"/>
        <v>110193</v>
      </c>
      <c r="Q33" s="36">
        <f t="shared" si="6"/>
        <v>111273</v>
      </c>
      <c r="R33" s="36">
        <f t="shared" si="6"/>
        <v>8781</v>
      </c>
      <c r="S33" s="36">
        <f t="shared" si="6"/>
        <v>29846</v>
      </c>
      <c r="T33" s="36">
        <f t="shared" si="6"/>
        <v>22779</v>
      </c>
    </row>
    <row r="34" spans="1:20" s="8" customFormat="1" ht="19.5" customHeight="1">
      <c r="A34" s="8" t="s">
        <v>104</v>
      </c>
      <c r="D34" s="35">
        <v>2451</v>
      </c>
      <c r="E34" s="35">
        <v>584</v>
      </c>
      <c r="F34" s="35">
        <v>4067</v>
      </c>
      <c r="G34" s="35">
        <v>4067</v>
      </c>
      <c r="H34" s="35">
        <v>4095</v>
      </c>
      <c r="I34" s="35">
        <v>2497</v>
      </c>
      <c r="J34" s="35">
        <v>2098</v>
      </c>
      <c r="K34" s="36">
        <v>1891</v>
      </c>
      <c r="L34" s="36">
        <v>2403</v>
      </c>
      <c r="M34" s="36">
        <v>2065</v>
      </c>
      <c r="N34" s="36">
        <v>3120</v>
      </c>
      <c r="O34" s="36">
        <v>2606</v>
      </c>
      <c r="P34" s="36">
        <v>1539</v>
      </c>
      <c r="Q34" s="36">
        <v>1247</v>
      </c>
      <c r="R34" s="36">
        <v>71</v>
      </c>
      <c r="S34" s="36">
        <v>6</v>
      </c>
      <c r="T34" s="36">
        <v>-22</v>
      </c>
    </row>
    <row r="35" spans="1:20" s="8" customFormat="1" ht="19.5" customHeight="1">
      <c r="A35" s="21" t="s">
        <v>180</v>
      </c>
      <c r="B35" s="21"/>
      <c r="C35" s="21"/>
      <c r="D35" s="23">
        <f aca="true" t="shared" si="7" ref="D35:S35">D27-D31+D34</f>
        <v>18593</v>
      </c>
      <c r="E35" s="23">
        <f t="shared" si="7"/>
        <v>23353</v>
      </c>
      <c r="F35" s="23">
        <f t="shared" si="7"/>
        <v>31108</v>
      </c>
      <c r="G35" s="23">
        <f t="shared" si="7"/>
        <v>32285</v>
      </c>
      <c r="H35" s="23">
        <f t="shared" si="7"/>
        <v>32594</v>
      </c>
      <c r="I35" s="23">
        <f t="shared" si="7"/>
        <v>44527</v>
      </c>
      <c r="J35" s="23">
        <f t="shared" si="7"/>
        <v>56351</v>
      </c>
      <c r="K35" s="23">
        <f t="shared" si="7"/>
        <v>64694</v>
      </c>
      <c r="L35" s="23">
        <f t="shared" si="7"/>
        <v>73024</v>
      </c>
      <c r="M35" s="23">
        <f t="shared" si="7"/>
        <v>85769</v>
      </c>
      <c r="N35" s="23">
        <f t="shared" si="7"/>
        <v>85263</v>
      </c>
      <c r="O35" s="23">
        <f t="shared" si="7"/>
        <v>99207</v>
      </c>
      <c r="P35" s="23">
        <f t="shared" si="7"/>
        <v>111732</v>
      </c>
      <c r="Q35" s="23">
        <f t="shared" si="7"/>
        <v>112520</v>
      </c>
      <c r="R35" s="23">
        <f t="shared" si="7"/>
        <v>8852</v>
      </c>
      <c r="S35" s="23">
        <f t="shared" si="7"/>
        <v>29852</v>
      </c>
      <c r="T35" s="23">
        <f>T27-T31+T34</f>
        <v>22757</v>
      </c>
    </row>
    <row r="36" spans="1:20" s="8" customFormat="1" ht="19.5" customHeight="1">
      <c r="A36" s="8" t="s">
        <v>181</v>
      </c>
      <c r="D36" s="35"/>
      <c r="E36" s="35">
        <v>1484</v>
      </c>
      <c r="F36" s="35">
        <v>2186</v>
      </c>
      <c r="G36" s="35">
        <v>2154</v>
      </c>
      <c r="H36" s="35">
        <v>1939</v>
      </c>
      <c r="I36" s="35">
        <v>2599</v>
      </c>
      <c r="J36" s="35">
        <v>3123</v>
      </c>
      <c r="K36" s="36">
        <v>3080</v>
      </c>
      <c r="L36" s="36">
        <v>1376</v>
      </c>
      <c r="M36" s="36">
        <v>4094</v>
      </c>
      <c r="N36" s="36">
        <v>4726</v>
      </c>
      <c r="O36" s="36">
        <v>4185</v>
      </c>
      <c r="P36" s="36">
        <v>5508</v>
      </c>
      <c r="Q36" s="36">
        <v>6057</v>
      </c>
      <c r="R36" s="36">
        <v>2322</v>
      </c>
      <c r="S36" s="36">
        <v>1979</v>
      </c>
      <c r="T36" s="36">
        <v>3107</v>
      </c>
    </row>
    <row r="37" spans="1:20" s="8" customFormat="1" ht="19.5" customHeight="1">
      <c r="A37" s="14"/>
      <c r="B37" s="14" t="s">
        <v>105</v>
      </c>
      <c r="C37" s="14"/>
      <c r="D37" s="15">
        <f aca="true" t="shared" si="8" ref="D37:T37">D33-D36+D34</f>
        <v>18593</v>
      </c>
      <c r="E37" s="15">
        <f t="shared" si="8"/>
        <v>21869</v>
      </c>
      <c r="F37" s="15">
        <f t="shared" si="8"/>
        <v>28922</v>
      </c>
      <c r="G37" s="15">
        <f t="shared" si="8"/>
        <v>30131</v>
      </c>
      <c r="H37" s="15">
        <f t="shared" si="8"/>
        <v>30655</v>
      </c>
      <c r="I37" s="15">
        <f t="shared" si="8"/>
        <v>41928</v>
      </c>
      <c r="J37" s="15">
        <f t="shared" si="8"/>
        <v>53228</v>
      </c>
      <c r="K37" s="16">
        <f t="shared" si="8"/>
        <v>61614</v>
      </c>
      <c r="L37" s="16">
        <f t="shared" si="8"/>
        <v>71648</v>
      </c>
      <c r="M37" s="16">
        <f t="shared" si="8"/>
        <v>81675</v>
      </c>
      <c r="N37" s="16">
        <f t="shared" si="8"/>
        <v>80537</v>
      </c>
      <c r="O37" s="16">
        <f t="shared" si="8"/>
        <v>95022</v>
      </c>
      <c r="P37" s="16">
        <f t="shared" si="8"/>
        <v>106224</v>
      </c>
      <c r="Q37" s="16">
        <f t="shared" si="8"/>
        <v>106463</v>
      </c>
      <c r="R37" s="16">
        <f t="shared" si="8"/>
        <v>6530</v>
      </c>
      <c r="S37" s="16">
        <f t="shared" si="8"/>
        <v>27873</v>
      </c>
      <c r="T37" s="16">
        <f t="shared" si="8"/>
        <v>19650</v>
      </c>
    </row>
    <row r="38" spans="1:20" s="8" customFormat="1" ht="19.5" customHeight="1">
      <c r="A38" s="17" t="s">
        <v>106</v>
      </c>
      <c r="B38" s="17"/>
      <c r="C38" s="17"/>
      <c r="D38" s="18"/>
      <c r="E38" s="18"/>
      <c r="F38" s="18"/>
      <c r="G38" s="18"/>
      <c r="H38" s="18"/>
      <c r="I38" s="18"/>
      <c r="J38" s="18"/>
      <c r="K38" s="19"/>
      <c r="L38" s="19"/>
      <c r="M38" s="19">
        <v>7373</v>
      </c>
      <c r="N38" s="19"/>
      <c r="O38" s="19"/>
      <c r="P38" s="19"/>
      <c r="Q38" s="19"/>
      <c r="R38" s="19"/>
      <c r="S38" s="19"/>
      <c r="T38" s="19"/>
    </row>
    <row r="39" spans="1:20" s="8" customFormat="1" ht="19.5" customHeight="1" collapsed="1">
      <c r="A39" s="24"/>
      <c r="B39" s="24" t="s">
        <v>107</v>
      </c>
      <c r="C39" s="24"/>
      <c r="D39" s="26">
        <f aca="true" t="shared" si="9" ref="D39:L39">D37</f>
        <v>18593</v>
      </c>
      <c r="E39" s="26">
        <f t="shared" si="9"/>
        <v>21869</v>
      </c>
      <c r="F39" s="26">
        <f t="shared" si="9"/>
        <v>28922</v>
      </c>
      <c r="G39" s="26">
        <f t="shared" si="9"/>
        <v>30131</v>
      </c>
      <c r="H39" s="26">
        <f t="shared" si="9"/>
        <v>30655</v>
      </c>
      <c r="I39" s="26">
        <f t="shared" si="9"/>
        <v>41928</v>
      </c>
      <c r="J39" s="26">
        <f t="shared" si="9"/>
        <v>53228</v>
      </c>
      <c r="K39" s="26">
        <f t="shared" si="9"/>
        <v>61614</v>
      </c>
      <c r="L39" s="26">
        <f t="shared" si="9"/>
        <v>71648</v>
      </c>
      <c r="M39" s="26">
        <f>M37+M38</f>
        <v>89048</v>
      </c>
      <c r="N39" s="26">
        <f aca="true" t="shared" si="10" ref="N39:T39">N37</f>
        <v>80537</v>
      </c>
      <c r="O39" s="26">
        <f t="shared" si="10"/>
        <v>95022</v>
      </c>
      <c r="P39" s="26">
        <f t="shared" si="10"/>
        <v>106224</v>
      </c>
      <c r="Q39" s="26">
        <f t="shared" si="10"/>
        <v>106463</v>
      </c>
      <c r="R39" s="26">
        <f t="shared" si="10"/>
        <v>6530</v>
      </c>
      <c r="S39" s="26">
        <f t="shared" si="10"/>
        <v>27873</v>
      </c>
      <c r="T39" s="26">
        <f t="shared" si="10"/>
        <v>19650</v>
      </c>
    </row>
    <row r="40" spans="1:20" s="8" customFormat="1" ht="19.5" customHeight="1" collapsed="1">
      <c r="A40" s="21" t="s">
        <v>108</v>
      </c>
      <c r="B40" s="21"/>
      <c r="C40" s="21"/>
      <c r="D40" s="22"/>
      <c r="E40" s="22"/>
      <c r="F40" s="22"/>
      <c r="G40" s="22"/>
      <c r="H40" s="22"/>
      <c r="I40" s="22"/>
      <c r="J40" s="22"/>
      <c r="K40" s="23"/>
      <c r="L40" s="23">
        <v>865</v>
      </c>
      <c r="M40" s="23">
        <v>2717</v>
      </c>
      <c r="N40" s="23">
        <v>2606</v>
      </c>
      <c r="O40" s="23">
        <v>2035</v>
      </c>
      <c r="P40" s="23">
        <v>5500</v>
      </c>
      <c r="Q40" s="23"/>
      <c r="R40" s="23"/>
      <c r="S40" s="23"/>
      <c r="T40" s="23"/>
    </row>
    <row r="41" spans="1:20" s="8" customFormat="1" ht="19.5" customHeight="1" thickBot="1">
      <c r="A41" s="28" t="s">
        <v>109</v>
      </c>
      <c r="B41" s="28"/>
      <c r="C41" s="28"/>
      <c r="D41" s="30">
        <f aca="true" t="shared" si="11" ref="D41:S41">D35-D36</f>
        <v>18593</v>
      </c>
      <c r="E41" s="30">
        <f t="shared" si="11"/>
        <v>21869</v>
      </c>
      <c r="F41" s="30">
        <f t="shared" si="11"/>
        <v>28922</v>
      </c>
      <c r="G41" s="30">
        <f t="shared" si="11"/>
        <v>30131</v>
      </c>
      <c r="H41" s="30">
        <f t="shared" si="11"/>
        <v>30655</v>
      </c>
      <c r="I41" s="30">
        <f t="shared" si="11"/>
        <v>41928</v>
      </c>
      <c r="J41" s="30">
        <f t="shared" si="11"/>
        <v>53228</v>
      </c>
      <c r="K41" s="30">
        <f t="shared" si="11"/>
        <v>61614</v>
      </c>
      <c r="L41" s="30">
        <f t="shared" si="11"/>
        <v>71648</v>
      </c>
      <c r="M41" s="30">
        <f t="shared" si="11"/>
        <v>81675</v>
      </c>
      <c r="N41" s="30">
        <f t="shared" si="11"/>
        <v>80537</v>
      </c>
      <c r="O41" s="30">
        <f t="shared" si="11"/>
        <v>95022</v>
      </c>
      <c r="P41" s="30">
        <f t="shared" si="11"/>
        <v>106224</v>
      </c>
      <c r="Q41" s="30">
        <f t="shared" si="11"/>
        <v>106463</v>
      </c>
      <c r="R41" s="30">
        <f t="shared" si="11"/>
        <v>6530</v>
      </c>
      <c r="S41" s="30">
        <f t="shared" si="11"/>
        <v>27873</v>
      </c>
      <c r="T41" s="30">
        <f>T35-T36</f>
        <v>19650</v>
      </c>
    </row>
    <row r="42" spans="1:20" s="8" customFormat="1" ht="19.5" customHeight="1">
      <c r="A42" s="17"/>
      <c r="B42" s="17"/>
      <c r="C42" s="17"/>
      <c r="D42" s="19"/>
      <c r="E42" s="19"/>
      <c r="F42" s="19"/>
      <c r="G42" s="19"/>
      <c r="H42" s="19"/>
      <c r="I42" s="19"/>
      <c r="J42" s="19"/>
      <c r="K42" s="19"/>
      <c r="L42" s="19"/>
      <c r="M42" s="19"/>
      <c r="N42" s="19"/>
      <c r="O42" s="19"/>
      <c r="P42" s="19"/>
      <c r="Q42" s="19"/>
      <c r="R42" s="19"/>
      <c r="S42" s="19"/>
      <c r="T42" s="19"/>
    </row>
    <row r="43" spans="4:20" s="8" customFormat="1" ht="19.5" customHeight="1">
      <c r="D43" s="35"/>
      <c r="E43" s="35"/>
      <c r="F43" s="35"/>
      <c r="G43" s="35"/>
      <c r="H43" s="35"/>
      <c r="I43" s="35"/>
      <c r="J43" s="185"/>
      <c r="K43" s="186"/>
      <c r="L43" s="186"/>
      <c r="M43" s="186"/>
      <c r="N43" s="186"/>
      <c r="O43" s="186"/>
      <c r="P43" s="186"/>
      <c r="Q43" s="186"/>
      <c r="R43" s="186"/>
      <c r="S43" s="186"/>
      <c r="T43" s="186" t="s">
        <v>110</v>
      </c>
    </row>
    <row r="44" spans="1:20" s="8" customFormat="1" ht="19.5" customHeight="1">
      <c r="A44" s="14" t="s">
        <v>111</v>
      </c>
      <c r="B44" s="14"/>
      <c r="C44" s="14"/>
      <c r="D44" s="38"/>
      <c r="E44" s="38"/>
      <c r="F44" s="38"/>
      <c r="G44" s="38"/>
      <c r="H44" s="38"/>
      <c r="I44" s="38"/>
      <c r="J44" s="38"/>
      <c r="K44" s="39"/>
      <c r="L44" s="39"/>
      <c r="M44" s="39"/>
      <c r="N44" s="39"/>
      <c r="O44" s="39"/>
      <c r="P44" s="39"/>
      <c r="Q44" s="39"/>
      <c r="R44" s="39"/>
      <c r="S44" s="39"/>
      <c r="T44" s="39"/>
    </row>
    <row r="45" spans="1:20" s="8" customFormat="1" ht="19.5" customHeight="1">
      <c r="A45" s="8" t="s">
        <v>112</v>
      </c>
      <c r="D45" s="40"/>
      <c r="E45" s="40"/>
      <c r="F45" s="40"/>
      <c r="G45" s="40"/>
      <c r="H45" s="40"/>
      <c r="I45" s="40"/>
      <c r="J45" s="40"/>
      <c r="K45" s="41"/>
      <c r="L45" s="41"/>
      <c r="M45" s="41"/>
      <c r="N45" s="41"/>
      <c r="O45" s="41"/>
      <c r="P45" s="41"/>
      <c r="Q45" s="41"/>
      <c r="R45" s="41"/>
      <c r="S45" s="41"/>
      <c r="T45" s="41"/>
    </row>
    <row r="46" spans="3:20" s="8" customFormat="1" ht="19.5" customHeight="1">
      <c r="C46" s="8" t="s">
        <v>113</v>
      </c>
      <c r="D46" s="40"/>
      <c r="E46" s="40">
        <v>33.55</v>
      </c>
      <c r="F46" s="40">
        <v>44.16</v>
      </c>
      <c r="G46" s="40">
        <v>44.97</v>
      </c>
      <c r="H46" s="40">
        <v>44.33</v>
      </c>
      <c r="I46" s="40">
        <v>60.61</v>
      </c>
      <c r="J46" s="40">
        <v>76.85</v>
      </c>
      <c r="K46" s="41">
        <v>88.27</v>
      </c>
      <c r="L46" s="41">
        <v>99.79</v>
      </c>
      <c r="M46" s="41">
        <v>123.63</v>
      </c>
      <c r="N46" s="41">
        <v>112.64</v>
      </c>
      <c r="O46" s="41">
        <v>132.33</v>
      </c>
      <c r="P46" s="41">
        <v>153.1</v>
      </c>
      <c r="Q46" s="41">
        <v>146.04</v>
      </c>
      <c r="R46" s="41">
        <v>9.02</v>
      </c>
      <c r="S46" s="41">
        <v>38.41</v>
      </c>
      <c r="T46" s="41">
        <v>27.08</v>
      </c>
    </row>
    <row r="47" spans="3:20" s="8" customFormat="1" ht="19.5" customHeight="1" thickBot="1">
      <c r="C47" s="8" t="s">
        <v>114</v>
      </c>
      <c r="D47" s="40">
        <v>26.43</v>
      </c>
      <c r="E47" s="40">
        <v>31.21</v>
      </c>
      <c r="F47" s="40">
        <v>38.95</v>
      </c>
      <c r="G47" s="40">
        <v>41.35</v>
      </c>
      <c r="H47" s="40">
        <v>40.94</v>
      </c>
      <c r="I47" s="40">
        <v>56.06</v>
      </c>
      <c r="J47" s="40">
        <v>71.02</v>
      </c>
      <c r="K47" s="41">
        <v>82.46</v>
      </c>
      <c r="L47" s="41">
        <v>96.81</v>
      </c>
      <c r="M47" s="42">
        <v>123.63</v>
      </c>
      <c r="N47" s="42">
        <v>112.64</v>
      </c>
      <c r="O47" s="42">
        <v>132.33</v>
      </c>
      <c r="P47" s="42">
        <v>151.89</v>
      </c>
      <c r="Q47" s="42">
        <v>142.15</v>
      </c>
      <c r="R47" s="42">
        <v>8.75</v>
      </c>
      <c r="S47" s="42">
        <v>37.36</v>
      </c>
      <c r="T47" s="42">
        <v>26.53</v>
      </c>
    </row>
    <row r="48" spans="1:20" s="8" customFormat="1" ht="19.5" customHeight="1">
      <c r="A48" s="43" t="s">
        <v>115</v>
      </c>
      <c r="B48" s="43"/>
      <c r="C48" s="43"/>
      <c r="D48" s="44">
        <v>10</v>
      </c>
      <c r="E48" s="44">
        <v>10</v>
      </c>
      <c r="F48" s="44">
        <v>11</v>
      </c>
      <c r="G48" s="44">
        <v>11.5</v>
      </c>
      <c r="H48" s="44">
        <v>11</v>
      </c>
      <c r="I48" s="44">
        <v>11</v>
      </c>
      <c r="J48" s="44">
        <v>11.5</v>
      </c>
      <c r="K48" s="45">
        <v>12</v>
      </c>
      <c r="L48" s="45">
        <v>14</v>
      </c>
      <c r="M48" s="45">
        <v>15</v>
      </c>
      <c r="N48" s="45">
        <v>20</v>
      </c>
      <c r="O48" s="45">
        <v>22</v>
      </c>
      <c r="P48" s="45">
        <v>25</v>
      </c>
      <c r="Q48" s="45">
        <v>31</v>
      </c>
      <c r="R48" s="45">
        <v>35</v>
      </c>
      <c r="S48" s="45">
        <v>31.5</v>
      </c>
      <c r="T48" s="45">
        <v>33</v>
      </c>
    </row>
    <row r="49" spans="1:20" s="8" customFormat="1" ht="19.5" customHeight="1">
      <c r="A49" s="14" t="s">
        <v>116</v>
      </c>
      <c r="B49" s="14"/>
      <c r="C49" s="14"/>
      <c r="D49" s="38"/>
      <c r="E49" s="38"/>
      <c r="F49" s="38"/>
      <c r="G49" s="38"/>
      <c r="H49" s="38"/>
      <c r="I49" s="38"/>
      <c r="J49" s="38"/>
      <c r="K49" s="39"/>
      <c r="L49" s="39"/>
      <c r="M49" s="39"/>
      <c r="N49" s="39"/>
      <c r="O49" s="39"/>
      <c r="P49" s="39"/>
      <c r="Q49" s="39"/>
      <c r="R49" s="39"/>
      <c r="S49" s="39"/>
      <c r="T49" s="39"/>
    </row>
    <row r="50" spans="1:20" s="8" customFormat="1" ht="19.5" customHeight="1">
      <c r="A50" s="8" t="s">
        <v>117</v>
      </c>
      <c r="D50" s="40"/>
      <c r="E50" s="40"/>
      <c r="F50" s="40"/>
      <c r="G50" s="40"/>
      <c r="H50" s="40"/>
      <c r="I50" s="40"/>
      <c r="J50" s="40"/>
      <c r="K50" s="41"/>
      <c r="L50" s="41"/>
      <c r="M50" s="41"/>
      <c r="N50" s="41"/>
      <c r="O50" s="41"/>
      <c r="P50" s="41"/>
      <c r="Q50" s="41"/>
      <c r="R50" s="41"/>
      <c r="S50" s="41"/>
      <c r="T50" s="41"/>
    </row>
    <row r="51" spans="2:20" s="8" customFormat="1" ht="19.5" customHeight="1">
      <c r="B51" s="8" t="s">
        <v>113</v>
      </c>
      <c r="D51" s="40"/>
      <c r="E51" s="40">
        <v>167.75</v>
      </c>
      <c r="F51" s="40">
        <v>220.8</v>
      </c>
      <c r="G51" s="40">
        <v>224.85</v>
      </c>
      <c r="H51" s="40">
        <v>221.65</v>
      </c>
      <c r="I51" s="40">
        <v>303.05</v>
      </c>
      <c r="J51" s="40">
        <v>384.25</v>
      </c>
      <c r="K51" s="41">
        <v>441.35</v>
      </c>
      <c r="L51" s="41">
        <v>498.95</v>
      </c>
      <c r="M51" s="46">
        <v>618.15</v>
      </c>
      <c r="N51" s="46">
        <v>563.2</v>
      </c>
      <c r="O51" s="46">
        <v>661.65</v>
      </c>
      <c r="P51" s="46">
        <v>765.5</v>
      </c>
      <c r="Q51" s="46">
        <v>730.2</v>
      </c>
      <c r="R51" s="46">
        <v>45.1</v>
      </c>
      <c r="S51" s="46">
        <v>192.05</v>
      </c>
      <c r="T51" s="46">
        <v>135.4</v>
      </c>
    </row>
    <row r="52" spans="1:21" ht="17.25" customHeight="1" thickBot="1">
      <c r="A52" s="8"/>
      <c r="B52" s="8" t="s">
        <v>114</v>
      </c>
      <c r="C52" s="8"/>
      <c r="D52" s="40">
        <v>132.17</v>
      </c>
      <c r="E52" s="40">
        <v>156.05</v>
      </c>
      <c r="F52" s="40">
        <v>194.75</v>
      </c>
      <c r="G52" s="40">
        <v>206.75</v>
      </c>
      <c r="H52" s="40">
        <v>204.7</v>
      </c>
      <c r="I52" s="40">
        <v>280.3</v>
      </c>
      <c r="J52" s="40">
        <v>355.1</v>
      </c>
      <c r="K52" s="41">
        <v>412.3</v>
      </c>
      <c r="L52" s="41">
        <v>484.05</v>
      </c>
      <c r="M52" s="46">
        <v>618.15</v>
      </c>
      <c r="N52" s="46">
        <v>563.2</v>
      </c>
      <c r="O52" s="46">
        <v>661.65</v>
      </c>
      <c r="P52" s="46">
        <v>759.45</v>
      </c>
      <c r="Q52" s="46">
        <v>710.75</v>
      </c>
      <c r="R52" s="46">
        <v>43.75</v>
      </c>
      <c r="S52" s="46">
        <v>186.8</v>
      </c>
      <c r="T52" s="46">
        <v>132.65</v>
      </c>
      <c r="U52" s="8"/>
    </row>
    <row r="53" spans="1:21" ht="15" thickBot="1">
      <c r="A53" s="47" t="s">
        <v>118</v>
      </c>
      <c r="B53" s="47"/>
      <c r="C53" s="47"/>
      <c r="D53" s="48">
        <v>50</v>
      </c>
      <c r="E53" s="48">
        <v>50</v>
      </c>
      <c r="F53" s="48">
        <v>55</v>
      </c>
      <c r="G53" s="48">
        <v>57.5</v>
      </c>
      <c r="H53" s="48">
        <v>55</v>
      </c>
      <c r="I53" s="48">
        <v>55</v>
      </c>
      <c r="J53" s="48">
        <v>57.5</v>
      </c>
      <c r="K53" s="49">
        <v>60</v>
      </c>
      <c r="L53" s="49">
        <v>70</v>
      </c>
      <c r="M53" s="50">
        <v>75</v>
      </c>
      <c r="N53" s="50">
        <v>100</v>
      </c>
      <c r="O53" s="50">
        <v>110</v>
      </c>
      <c r="P53" s="50">
        <v>125</v>
      </c>
      <c r="Q53" s="50">
        <v>155</v>
      </c>
      <c r="R53" s="50">
        <v>175</v>
      </c>
      <c r="S53" s="50">
        <v>157.5</v>
      </c>
      <c r="T53" s="50">
        <v>165</v>
      </c>
      <c r="U53" s="8"/>
    </row>
    <row r="54" spans="2:20" ht="13.5">
      <c r="B54" s="31" t="s">
        <v>50</v>
      </c>
      <c r="D54" s="187"/>
      <c r="E54" s="187"/>
      <c r="F54" s="187"/>
      <c r="G54" s="187"/>
      <c r="H54" s="187"/>
      <c r="I54" s="187"/>
      <c r="J54" s="187"/>
      <c r="K54" s="187"/>
      <c r="L54" s="187"/>
      <c r="M54" s="187"/>
      <c r="N54" s="187"/>
      <c r="O54" s="187"/>
      <c r="P54" s="187"/>
      <c r="Q54" s="187"/>
      <c r="R54" s="187"/>
      <c r="S54" s="187"/>
      <c r="T54" s="187"/>
    </row>
    <row r="55" spans="4:20" ht="13.5">
      <c r="D55" s="187"/>
      <c r="E55" s="187"/>
      <c r="F55" s="187"/>
      <c r="G55" s="187"/>
      <c r="H55" s="187"/>
      <c r="I55" s="187"/>
      <c r="J55" s="187"/>
      <c r="K55" s="187"/>
      <c r="L55" s="187"/>
      <c r="M55" s="187"/>
      <c r="N55" s="187"/>
      <c r="O55" s="187"/>
      <c r="P55" s="187"/>
      <c r="Q55" s="187"/>
      <c r="R55" s="187"/>
      <c r="S55" s="187"/>
      <c r="T55" s="187"/>
    </row>
    <row r="56" spans="4:20" ht="13.5">
      <c r="D56" s="187"/>
      <c r="E56" s="187"/>
      <c r="F56" s="187"/>
      <c r="G56" s="187"/>
      <c r="H56" s="187"/>
      <c r="I56" s="187"/>
      <c r="J56" s="187"/>
      <c r="K56" s="187"/>
      <c r="L56" s="187"/>
      <c r="M56" s="187"/>
      <c r="N56" s="187"/>
      <c r="O56" s="187"/>
      <c r="P56" s="187"/>
      <c r="Q56" s="187"/>
      <c r="R56" s="187"/>
      <c r="S56" s="187"/>
      <c r="T56" s="187"/>
    </row>
    <row r="57" spans="4:20" ht="13.5">
      <c r="D57" s="187"/>
      <c r="E57" s="187"/>
      <c r="F57" s="187"/>
      <c r="G57" s="187"/>
      <c r="H57" s="187"/>
      <c r="I57" s="187"/>
      <c r="J57" s="187"/>
      <c r="K57" s="187"/>
      <c r="L57" s="187"/>
      <c r="M57" s="187"/>
      <c r="N57" s="187"/>
      <c r="O57" s="187"/>
      <c r="P57" s="187"/>
      <c r="Q57" s="187"/>
      <c r="R57" s="187"/>
      <c r="S57" s="187"/>
      <c r="T57" s="187"/>
    </row>
    <row r="58" spans="4:20" ht="13.5">
      <c r="D58" s="187"/>
      <c r="E58" s="187"/>
      <c r="F58" s="187"/>
      <c r="G58" s="187"/>
      <c r="H58" s="187"/>
      <c r="I58" s="187"/>
      <c r="J58" s="187"/>
      <c r="K58" s="187"/>
      <c r="L58" s="187"/>
      <c r="M58" s="187"/>
      <c r="N58" s="187"/>
      <c r="O58" s="187"/>
      <c r="P58" s="187"/>
      <c r="Q58" s="187"/>
      <c r="R58" s="187"/>
      <c r="S58" s="187"/>
      <c r="T58" s="187"/>
    </row>
    <row r="59" spans="4:20" ht="13.5">
      <c r="D59" s="187"/>
      <c r="E59" s="187"/>
      <c r="F59" s="187"/>
      <c r="G59" s="187"/>
      <c r="H59" s="187"/>
      <c r="I59" s="187"/>
      <c r="J59" s="187"/>
      <c r="K59" s="187"/>
      <c r="L59" s="187"/>
      <c r="M59" s="187"/>
      <c r="N59" s="187"/>
      <c r="O59" s="187"/>
      <c r="P59" s="187"/>
      <c r="Q59" s="187"/>
      <c r="R59" s="187"/>
      <c r="S59" s="187"/>
      <c r="T59" s="187"/>
    </row>
  </sheetData>
  <sheetProtection password="E59C" sheet="1" objects="1" scenarios="1"/>
  <printOptions horizontalCentered="1"/>
  <pageMargins left="0.7874015748031497" right="0.7874015748031497" top="0.7874015748031497" bottom="0.7874015748031497" header="0.5118110236220472" footer="0.5118110236220472"/>
  <pageSetup fitToHeight="0" fitToWidth="1" horizontalDpi="400" verticalDpi="400" orientation="portrait" paperSize="9" scale="40" r:id="rId1"/>
  <headerFooter alignWithMargins="0">
    <oddFooter>&amp;C&amp;10p.3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U63"/>
  <sheetViews>
    <sheetView showGridLines="0" zoomScale="73" zoomScaleNormal="73" workbookViewId="0" topLeftCell="A2">
      <pane xSplit="4" ySplit="5" topLeftCell="P49" activePane="bottomRight" state="frozen"/>
      <selection pane="topLeft" activeCell="W45" sqref="W45"/>
      <selection pane="topRight" activeCell="W45" sqref="W45"/>
      <selection pane="bottomLeft" activeCell="W45" sqref="W45"/>
      <selection pane="bottomRight" activeCell="R12" sqref="R12"/>
    </sheetView>
  </sheetViews>
  <sheetFormatPr defaultColWidth="9.00390625" defaultRowHeight="13.5"/>
  <cols>
    <col min="1" max="3" width="2.625" style="184" customWidth="1"/>
    <col min="4" max="4" width="51.25390625" style="184" customWidth="1"/>
    <col min="5" max="21" width="13.625" style="184" customWidth="1"/>
    <col min="22" max="22" width="8.875" style="184" customWidth="1"/>
    <col min="23" max="23" width="9.50390625" style="184" bestFit="1" customWidth="1"/>
    <col min="24" max="16384" width="8.875" style="184" customWidth="1"/>
  </cols>
  <sheetData>
    <row r="1" s="182" customFormat="1" ht="26.25" customHeight="1"/>
    <row r="2" s="2" customFormat="1" ht="21">
      <c r="A2" s="1" t="s">
        <v>119</v>
      </c>
    </row>
    <row r="4" spans="1:21" ht="13.5">
      <c r="A4" s="3" t="s">
        <v>1</v>
      </c>
      <c r="B4" s="183"/>
      <c r="C4" s="183"/>
      <c r="D4" s="183"/>
      <c r="E4" s="183"/>
      <c r="F4" s="183"/>
      <c r="G4" s="183"/>
      <c r="H4" s="183"/>
      <c r="I4" s="183"/>
      <c r="J4" s="183"/>
      <c r="K4" s="183"/>
      <c r="L4" s="183"/>
      <c r="M4" s="183"/>
      <c r="N4" s="183"/>
      <c r="O4" s="183"/>
      <c r="P4" s="183"/>
      <c r="Q4" s="183"/>
      <c r="R4" s="183"/>
      <c r="S4" s="183"/>
      <c r="T4" s="183"/>
      <c r="U4" s="183"/>
    </row>
    <row r="5" spans="1:21" ht="13.5">
      <c r="A5" s="5" t="s">
        <v>2</v>
      </c>
      <c r="K5" s="185"/>
      <c r="L5" s="185"/>
      <c r="M5" s="185"/>
      <c r="N5" s="185"/>
      <c r="O5" s="185"/>
      <c r="P5" s="185"/>
      <c r="Q5" s="185"/>
      <c r="R5" s="185"/>
      <c r="S5" s="185"/>
      <c r="T5" s="185"/>
      <c r="U5" s="185" t="s">
        <v>3</v>
      </c>
    </row>
    <row r="6" spans="1:21" s="8" customFormat="1" ht="19.5" customHeight="1">
      <c r="A6" s="24"/>
      <c r="B6" s="24"/>
      <c r="C6" s="24"/>
      <c r="D6" s="24"/>
      <c r="E6" s="9" t="s">
        <v>4</v>
      </c>
      <c r="F6" s="9" t="s">
        <v>5</v>
      </c>
      <c r="G6" s="9" t="s">
        <v>6</v>
      </c>
      <c r="H6" s="9" t="s">
        <v>7</v>
      </c>
      <c r="I6" s="9" t="s">
        <v>8</v>
      </c>
      <c r="J6" s="9" t="s">
        <v>9</v>
      </c>
      <c r="K6" s="9" t="s">
        <v>10</v>
      </c>
      <c r="L6" s="10" t="s">
        <v>78</v>
      </c>
      <c r="M6" s="10" t="s">
        <v>79</v>
      </c>
      <c r="N6" s="10" t="s">
        <v>80</v>
      </c>
      <c r="O6" s="10" t="s">
        <v>81</v>
      </c>
      <c r="P6" s="10" t="s">
        <v>82</v>
      </c>
      <c r="Q6" s="10" t="s">
        <v>83</v>
      </c>
      <c r="R6" s="10" t="s">
        <v>84</v>
      </c>
      <c r="S6" s="10" t="s">
        <v>85</v>
      </c>
      <c r="T6" s="10" t="s">
        <v>86</v>
      </c>
      <c r="U6" s="10" t="s">
        <v>87</v>
      </c>
    </row>
    <row r="7" spans="1:21" s="8" customFormat="1" ht="19.5" customHeight="1">
      <c r="A7" s="17" t="s">
        <v>120</v>
      </c>
      <c r="B7" s="17"/>
      <c r="C7" s="17"/>
      <c r="D7" s="17"/>
      <c r="E7" s="51"/>
      <c r="F7" s="51"/>
      <c r="G7" s="51"/>
      <c r="H7" s="51"/>
      <c r="I7" s="51"/>
      <c r="J7" s="51"/>
      <c r="K7" s="51"/>
      <c r="L7" s="52"/>
      <c r="M7" s="52"/>
      <c r="N7" s="52"/>
      <c r="O7" s="52"/>
      <c r="P7" s="52"/>
      <c r="Q7" s="52"/>
      <c r="R7" s="52"/>
      <c r="S7" s="52"/>
      <c r="T7" s="52"/>
      <c r="U7" s="52"/>
    </row>
    <row r="8" spans="1:21" s="8" customFormat="1" ht="19.5" customHeight="1">
      <c r="A8" s="17"/>
      <c r="B8" s="17"/>
      <c r="C8" s="17" t="s">
        <v>121</v>
      </c>
      <c r="D8" s="17"/>
      <c r="E8" s="18">
        <v>18593</v>
      </c>
      <c r="F8" s="18">
        <v>21869</v>
      </c>
      <c r="G8" s="18">
        <v>28922</v>
      </c>
      <c r="H8" s="18">
        <v>30131</v>
      </c>
      <c r="I8" s="18">
        <v>30655</v>
      </c>
      <c r="J8" s="18">
        <v>41928</v>
      </c>
      <c r="K8" s="18">
        <v>53228</v>
      </c>
      <c r="L8" s="19">
        <v>61614</v>
      </c>
      <c r="M8" s="19">
        <v>72513</v>
      </c>
      <c r="N8" s="19">
        <v>91766</v>
      </c>
      <c r="O8" s="19">
        <v>83143</v>
      </c>
      <c r="P8" s="19">
        <v>97057</v>
      </c>
      <c r="Q8" s="19">
        <v>111724</v>
      </c>
      <c r="R8" s="19">
        <v>112520</v>
      </c>
      <c r="S8" s="19">
        <v>8852</v>
      </c>
      <c r="T8" s="19">
        <v>29852</v>
      </c>
      <c r="U8" s="19">
        <v>22757</v>
      </c>
    </row>
    <row r="9" spans="1:21" s="8" customFormat="1" ht="19.5" customHeight="1">
      <c r="A9" s="17"/>
      <c r="B9" s="17"/>
      <c r="C9" s="17" t="s">
        <v>122</v>
      </c>
      <c r="D9" s="17"/>
      <c r="E9" s="18"/>
      <c r="F9" s="18"/>
      <c r="G9" s="18"/>
      <c r="H9" s="18"/>
      <c r="I9" s="18"/>
      <c r="J9" s="18"/>
      <c r="K9" s="18"/>
      <c r="L9" s="19"/>
      <c r="M9" s="19">
        <v>-866</v>
      </c>
      <c r="N9" s="19">
        <v>-2717</v>
      </c>
      <c r="O9" s="19">
        <v>-2606</v>
      </c>
      <c r="P9" s="19">
        <v>-2035</v>
      </c>
      <c r="Q9" s="19">
        <v>-5500</v>
      </c>
      <c r="R9" s="34" t="s">
        <v>146</v>
      </c>
      <c r="S9" s="34" t="s">
        <v>146</v>
      </c>
      <c r="T9" s="34" t="s">
        <v>146</v>
      </c>
      <c r="U9" s="34" t="s">
        <v>146</v>
      </c>
    </row>
    <row r="10" spans="1:21" s="8" customFormat="1" ht="19.5" customHeight="1">
      <c r="A10" s="17"/>
      <c r="B10" s="17" t="s">
        <v>107</v>
      </c>
      <c r="C10" s="17"/>
      <c r="D10" s="17"/>
      <c r="E10" s="18"/>
      <c r="F10" s="18"/>
      <c r="G10" s="18"/>
      <c r="H10" s="18"/>
      <c r="I10" s="18"/>
      <c r="J10" s="18"/>
      <c r="K10" s="18"/>
      <c r="L10" s="19"/>
      <c r="M10" s="19">
        <v>71647</v>
      </c>
      <c r="N10" s="19">
        <v>89049</v>
      </c>
      <c r="O10" s="19">
        <v>80537</v>
      </c>
      <c r="P10" s="19">
        <v>95022</v>
      </c>
      <c r="Q10" s="19">
        <v>106224</v>
      </c>
      <c r="R10" s="19">
        <f>R8</f>
        <v>112520</v>
      </c>
      <c r="S10" s="19">
        <f>S8</f>
        <v>8852</v>
      </c>
      <c r="T10" s="19">
        <f>T8</f>
        <v>29852</v>
      </c>
      <c r="U10" s="19">
        <f>U8</f>
        <v>22757</v>
      </c>
    </row>
    <row r="11" spans="1:21" s="8" customFormat="1" ht="19.5" customHeight="1">
      <c r="A11" s="17"/>
      <c r="B11" s="17" t="s">
        <v>123</v>
      </c>
      <c r="C11" s="17"/>
      <c r="D11" s="17"/>
      <c r="E11" s="51"/>
      <c r="F11" s="51"/>
      <c r="G11" s="51"/>
      <c r="H11" s="51"/>
      <c r="I11" s="51"/>
      <c r="J11" s="51"/>
      <c r="K11" s="51"/>
      <c r="L11" s="52"/>
      <c r="M11" s="52"/>
      <c r="N11" s="52"/>
      <c r="O11" s="52"/>
      <c r="P11" s="52"/>
      <c r="Q11" s="52"/>
      <c r="R11" s="52"/>
      <c r="S11" s="52"/>
      <c r="T11" s="52"/>
      <c r="U11" s="52"/>
    </row>
    <row r="12" spans="1:21" s="8" customFormat="1" ht="28.5" customHeight="1">
      <c r="A12" s="17"/>
      <c r="B12" s="17"/>
      <c r="C12" s="17"/>
      <c r="D12" s="188" t="s">
        <v>299</v>
      </c>
      <c r="E12" s="35">
        <v>44960</v>
      </c>
      <c r="F12" s="35">
        <v>46430</v>
      </c>
      <c r="G12" s="35">
        <v>51000</v>
      </c>
      <c r="H12" s="35">
        <v>61971</v>
      </c>
      <c r="I12" s="35">
        <v>67456</v>
      </c>
      <c r="J12" s="35">
        <v>61946</v>
      </c>
      <c r="K12" s="35">
        <v>62142</v>
      </c>
      <c r="L12" s="36">
        <v>73782</v>
      </c>
      <c r="M12" s="36">
        <v>76476</v>
      </c>
      <c r="N12" s="36">
        <v>76897</v>
      </c>
      <c r="O12" s="36">
        <v>78120</v>
      </c>
      <c r="P12" s="36">
        <v>84089</v>
      </c>
      <c r="Q12" s="36">
        <v>89632</v>
      </c>
      <c r="R12" s="36">
        <v>95788</v>
      </c>
      <c r="S12" s="36">
        <v>101817</v>
      </c>
      <c r="T12" s="36">
        <v>98941</v>
      </c>
      <c r="U12" s="36">
        <v>93400</v>
      </c>
    </row>
    <row r="13" spans="1:21" s="8" customFormat="1" ht="19.5" customHeight="1">
      <c r="A13" s="17"/>
      <c r="B13" s="17"/>
      <c r="C13" s="17"/>
      <c r="D13" s="17" t="s">
        <v>124</v>
      </c>
      <c r="E13" s="33">
        <v>-2092</v>
      </c>
      <c r="F13" s="33">
        <v>116</v>
      </c>
      <c r="G13" s="33">
        <v>-3297</v>
      </c>
      <c r="H13" s="33">
        <v>-2300</v>
      </c>
      <c r="I13" s="33">
        <v>-2936</v>
      </c>
      <c r="J13" s="33">
        <v>-846</v>
      </c>
      <c r="K13" s="33">
        <v>-1056</v>
      </c>
      <c r="L13" s="34">
        <v>-1260</v>
      </c>
      <c r="M13" s="34">
        <v>-1167</v>
      </c>
      <c r="N13" s="34">
        <v>-1001</v>
      </c>
      <c r="O13" s="34">
        <v>-1966</v>
      </c>
      <c r="P13" s="34">
        <v>-1431</v>
      </c>
      <c r="Q13" s="34">
        <v>-711</v>
      </c>
      <c r="R13" s="34">
        <v>-622</v>
      </c>
      <c r="S13" s="34">
        <v>117</v>
      </c>
      <c r="T13" s="34">
        <v>-6</v>
      </c>
      <c r="U13" s="34">
        <v>22</v>
      </c>
    </row>
    <row r="14" spans="1:21" s="8" customFormat="1" ht="19.5" customHeight="1">
      <c r="A14" s="17"/>
      <c r="B14" s="17"/>
      <c r="C14" s="17"/>
      <c r="D14" s="17" t="s">
        <v>125</v>
      </c>
      <c r="E14" s="33">
        <v>3321</v>
      </c>
      <c r="F14" s="33">
        <v>-3221</v>
      </c>
      <c r="G14" s="33">
        <v>-6808</v>
      </c>
      <c r="H14" s="33">
        <v>-1898</v>
      </c>
      <c r="I14" s="33">
        <v>-3497</v>
      </c>
      <c r="J14" s="33">
        <v>-18053</v>
      </c>
      <c r="K14" s="33">
        <v>-9994</v>
      </c>
      <c r="L14" s="34">
        <v>-1218</v>
      </c>
      <c r="M14" s="34">
        <v>-11973</v>
      </c>
      <c r="N14" s="34">
        <v>1469</v>
      </c>
      <c r="O14" s="34">
        <v>9561</v>
      </c>
      <c r="P14" s="34">
        <v>-4692</v>
      </c>
      <c r="Q14" s="34">
        <v>-2197</v>
      </c>
      <c r="R14" s="34">
        <v>4970</v>
      </c>
      <c r="S14" s="34">
        <v>-5163</v>
      </c>
      <c r="T14" s="34">
        <v>183</v>
      </c>
      <c r="U14" s="34">
        <v>956</v>
      </c>
    </row>
    <row r="15" spans="1:21" s="8" customFormat="1" ht="19.5" customHeight="1">
      <c r="A15" s="17"/>
      <c r="B15" s="17"/>
      <c r="C15" s="17"/>
      <c r="D15" s="17" t="s">
        <v>126</v>
      </c>
      <c r="E15" s="33">
        <v>1415</v>
      </c>
      <c r="F15" s="33">
        <v>200</v>
      </c>
      <c r="G15" s="33">
        <v>1615</v>
      </c>
      <c r="H15" s="33">
        <v>1432</v>
      </c>
      <c r="I15" s="33">
        <v>2285</v>
      </c>
      <c r="J15" s="33">
        <v>207</v>
      </c>
      <c r="K15" s="33">
        <v>2223</v>
      </c>
      <c r="L15" s="34">
        <v>1665</v>
      </c>
      <c r="M15" s="34">
        <v>1953</v>
      </c>
      <c r="N15" s="34">
        <v>2035</v>
      </c>
      <c r="O15" s="34">
        <v>4056</v>
      </c>
      <c r="P15" s="34">
        <v>920</v>
      </c>
      <c r="Q15" s="34">
        <v>3722</v>
      </c>
      <c r="R15" s="34">
        <v>2174</v>
      </c>
      <c r="S15" s="34">
        <v>1885</v>
      </c>
      <c r="T15" s="34">
        <v>2586</v>
      </c>
      <c r="U15" s="34">
        <v>1507</v>
      </c>
    </row>
    <row r="16" spans="1:21" s="8" customFormat="1" ht="19.5" customHeight="1">
      <c r="A16" s="17"/>
      <c r="B16" s="17"/>
      <c r="C16" s="17"/>
      <c r="D16" s="17" t="s">
        <v>97</v>
      </c>
      <c r="E16" s="34" t="s">
        <v>323</v>
      </c>
      <c r="F16" s="34" t="s">
        <v>323</v>
      </c>
      <c r="G16" s="34" t="s">
        <v>323</v>
      </c>
      <c r="H16" s="34" t="s">
        <v>323</v>
      </c>
      <c r="I16" s="34" t="s">
        <v>323</v>
      </c>
      <c r="J16" s="34" t="s">
        <v>323</v>
      </c>
      <c r="K16" s="34" t="s">
        <v>323</v>
      </c>
      <c r="L16" s="34" t="s">
        <v>323</v>
      </c>
      <c r="M16" s="34" t="s">
        <v>323</v>
      </c>
      <c r="N16" s="34" t="s">
        <v>323</v>
      </c>
      <c r="O16" s="34" t="s">
        <v>323</v>
      </c>
      <c r="P16" s="34" t="s">
        <v>323</v>
      </c>
      <c r="Q16" s="34">
        <v>270</v>
      </c>
      <c r="R16" s="34">
        <v>142</v>
      </c>
      <c r="S16" s="34">
        <v>26837</v>
      </c>
      <c r="T16" s="34">
        <v>169</v>
      </c>
      <c r="U16" s="34">
        <v>1844</v>
      </c>
    </row>
    <row r="17" spans="1:21" s="8" customFormat="1" ht="19.5" customHeight="1">
      <c r="A17" s="17"/>
      <c r="B17" s="17"/>
      <c r="C17" s="17"/>
      <c r="D17" s="17" t="s">
        <v>128</v>
      </c>
      <c r="E17" s="33">
        <v>1092</v>
      </c>
      <c r="F17" s="33">
        <v>2054</v>
      </c>
      <c r="G17" s="33">
        <v>6244</v>
      </c>
      <c r="H17" s="33">
        <v>278</v>
      </c>
      <c r="I17" s="33">
        <v>7198</v>
      </c>
      <c r="J17" s="33">
        <v>8618</v>
      </c>
      <c r="K17" s="33">
        <v>1667</v>
      </c>
      <c r="L17" s="34">
        <v>8374</v>
      </c>
      <c r="M17" s="34">
        <v>7807</v>
      </c>
      <c r="N17" s="34">
        <v>-621</v>
      </c>
      <c r="O17" s="34">
        <v>4306</v>
      </c>
      <c r="P17" s="34">
        <v>3340</v>
      </c>
      <c r="Q17" s="34">
        <v>-773</v>
      </c>
      <c r="R17" s="34">
        <v>-320</v>
      </c>
      <c r="S17" s="34">
        <v>2031</v>
      </c>
      <c r="T17" s="34">
        <v>-2677</v>
      </c>
      <c r="U17" s="34">
        <v>-971</v>
      </c>
    </row>
    <row r="18" spans="1:21" s="8" customFormat="1" ht="19.5" customHeight="1">
      <c r="A18" s="17"/>
      <c r="B18" s="17"/>
      <c r="C18" s="17"/>
      <c r="D18" s="17" t="s">
        <v>129</v>
      </c>
      <c r="E18" s="34" t="s">
        <v>324</v>
      </c>
      <c r="F18" s="34" t="s">
        <v>324</v>
      </c>
      <c r="G18" s="33">
        <v>6510</v>
      </c>
      <c r="H18" s="33">
        <v>5037</v>
      </c>
      <c r="I18" s="34" t="s">
        <v>324</v>
      </c>
      <c r="J18" s="34" t="s">
        <v>324</v>
      </c>
      <c r="K18" s="34" t="s">
        <v>324</v>
      </c>
      <c r="L18" s="34" t="s">
        <v>324</v>
      </c>
      <c r="M18" s="34" t="s">
        <v>324</v>
      </c>
      <c r="N18" s="34" t="s">
        <v>324</v>
      </c>
      <c r="O18" s="34" t="s">
        <v>324</v>
      </c>
      <c r="P18" s="34" t="s">
        <v>324</v>
      </c>
      <c r="Q18" s="34" t="s">
        <v>324</v>
      </c>
      <c r="R18" s="34" t="s">
        <v>324</v>
      </c>
      <c r="S18" s="34" t="s">
        <v>324</v>
      </c>
      <c r="T18" s="34" t="s">
        <v>324</v>
      </c>
      <c r="U18" s="34" t="s">
        <v>324</v>
      </c>
    </row>
    <row r="19" spans="1:21" s="8" customFormat="1" ht="19.5" customHeight="1">
      <c r="A19" s="17"/>
      <c r="B19" s="17"/>
      <c r="C19" s="17"/>
      <c r="D19" s="17" t="s">
        <v>106</v>
      </c>
      <c r="E19" s="34" t="s">
        <v>325</v>
      </c>
      <c r="F19" s="34" t="s">
        <v>325</v>
      </c>
      <c r="G19" s="34" t="s">
        <v>325</v>
      </c>
      <c r="H19" s="34" t="s">
        <v>325</v>
      </c>
      <c r="I19" s="34" t="s">
        <v>325</v>
      </c>
      <c r="J19" s="34" t="s">
        <v>325</v>
      </c>
      <c r="K19" s="34" t="s">
        <v>325</v>
      </c>
      <c r="L19" s="34" t="s">
        <v>325</v>
      </c>
      <c r="M19" s="34" t="s">
        <v>325</v>
      </c>
      <c r="N19" s="34">
        <v>-7373</v>
      </c>
      <c r="O19" s="34" t="s">
        <v>325</v>
      </c>
      <c r="P19" s="34" t="s">
        <v>325</v>
      </c>
      <c r="Q19" s="34" t="s">
        <v>325</v>
      </c>
      <c r="R19" s="34" t="s">
        <v>325</v>
      </c>
      <c r="S19" s="34" t="s">
        <v>325</v>
      </c>
      <c r="T19" s="34" t="s">
        <v>325</v>
      </c>
      <c r="U19" s="34" t="s">
        <v>325</v>
      </c>
    </row>
    <row r="20" spans="1:21" s="8" customFormat="1" ht="19.5" customHeight="1">
      <c r="A20" s="17"/>
      <c r="B20" s="17"/>
      <c r="C20" s="17" t="s">
        <v>130</v>
      </c>
      <c r="D20" s="17"/>
      <c r="E20" s="33"/>
      <c r="F20" s="33"/>
      <c r="G20" s="33"/>
      <c r="H20" s="33"/>
      <c r="I20" s="33"/>
      <c r="J20" s="33"/>
      <c r="K20" s="33"/>
      <c r="L20" s="34"/>
      <c r="M20" s="34"/>
      <c r="N20" s="34"/>
      <c r="O20" s="34"/>
      <c r="P20" s="34"/>
      <c r="Q20" s="34"/>
      <c r="R20" s="34"/>
      <c r="S20" s="34"/>
      <c r="T20" s="34"/>
      <c r="U20" s="34"/>
    </row>
    <row r="21" spans="1:21" s="8" customFormat="1" ht="19.5" customHeight="1">
      <c r="A21" s="17"/>
      <c r="B21" s="17"/>
      <c r="C21" s="17"/>
      <c r="D21" s="17" t="s">
        <v>131</v>
      </c>
      <c r="E21" s="33">
        <v>-11827</v>
      </c>
      <c r="F21" s="33">
        <v>-10745</v>
      </c>
      <c r="G21" s="33">
        <v>11754</v>
      </c>
      <c r="H21" s="33">
        <v>-8168</v>
      </c>
      <c r="I21" s="33">
        <v>5818</v>
      </c>
      <c r="J21" s="33">
        <v>-7794</v>
      </c>
      <c r="K21" s="33">
        <v>-32476</v>
      </c>
      <c r="L21" s="34">
        <v>-20006</v>
      </c>
      <c r="M21" s="34">
        <v>22202</v>
      </c>
      <c r="N21" s="34">
        <v>-11325</v>
      </c>
      <c r="O21" s="34">
        <v>-26418</v>
      </c>
      <c r="P21" s="34">
        <v>13411</v>
      </c>
      <c r="Q21" s="34">
        <v>-15919</v>
      </c>
      <c r="R21" s="34">
        <v>-16567</v>
      </c>
      <c r="S21" s="34">
        <v>37913</v>
      </c>
      <c r="T21" s="34">
        <v>5475</v>
      </c>
      <c r="U21" s="34">
        <v>1865</v>
      </c>
    </row>
    <row r="22" spans="1:21" s="8" customFormat="1" ht="19.5" customHeight="1">
      <c r="A22" s="17"/>
      <c r="B22" s="17"/>
      <c r="C22" s="17"/>
      <c r="D22" s="17" t="s">
        <v>132</v>
      </c>
      <c r="E22" s="33">
        <v>-1478</v>
      </c>
      <c r="F22" s="33">
        <v>2050</v>
      </c>
      <c r="G22" s="33">
        <v>-10210</v>
      </c>
      <c r="H22" s="33">
        <v>-15387</v>
      </c>
      <c r="I22" s="33">
        <v>22038</v>
      </c>
      <c r="J22" s="33">
        <v>8502</v>
      </c>
      <c r="K22" s="33">
        <v>-7167</v>
      </c>
      <c r="L22" s="34">
        <v>21194</v>
      </c>
      <c r="M22" s="34">
        <v>14966</v>
      </c>
      <c r="N22" s="34">
        <v>-4317</v>
      </c>
      <c r="O22" s="34">
        <v>-12885</v>
      </c>
      <c r="P22" s="34">
        <v>3726</v>
      </c>
      <c r="Q22" s="34">
        <v>-1494</v>
      </c>
      <c r="R22" s="34">
        <v>129</v>
      </c>
      <c r="S22" s="34">
        <v>2836</v>
      </c>
      <c r="T22" s="34">
        <v>19599</v>
      </c>
      <c r="U22" s="34">
        <v>-11237</v>
      </c>
    </row>
    <row r="23" spans="1:21" s="8" customFormat="1" ht="19.5" customHeight="1">
      <c r="A23" s="17"/>
      <c r="B23" s="17"/>
      <c r="C23" s="17"/>
      <c r="D23" s="17" t="s">
        <v>133</v>
      </c>
      <c r="E23" s="33">
        <v>-23262</v>
      </c>
      <c r="F23" s="33">
        <v>-25252</v>
      </c>
      <c r="G23" s="33">
        <v>-15880</v>
      </c>
      <c r="H23" s="33">
        <v>-14025</v>
      </c>
      <c r="I23" s="33">
        <v>16921</v>
      </c>
      <c r="J23" s="33">
        <v>-22914</v>
      </c>
      <c r="K23" s="33">
        <v>-15127</v>
      </c>
      <c r="L23" s="34">
        <v>-13620</v>
      </c>
      <c r="M23" s="34">
        <v>-33109</v>
      </c>
      <c r="N23" s="34">
        <v>-32650</v>
      </c>
      <c r="O23" s="34">
        <v>-30294</v>
      </c>
      <c r="P23" s="34">
        <v>-30029</v>
      </c>
      <c r="Q23" s="34">
        <v>-28047</v>
      </c>
      <c r="R23" s="34">
        <v>-17183</v>
      </c>
      <c r="S23" s="34">
        <v>-3050</v>
      </c>
      <c r="T23" s="34">
        <v>23397</v>
      </c>
      <c r="U23" s="34">
        <v>13870</v>
      </c>
    </row>
    <row r="24" spans="1:21" s="8" customFormat="1" ht="19.5" customHeight="1">
      <c r="A24" s="17"/>
      <c r="B24" s="17"/>
      <c r="C24" s="17"/>
      <c r="D24" s="17" t="s">
        <v>134</v>
      </c>
      <c r="E24" s="33">
        <v>7226</v>
      </c>
      <c r="F24" s="33">
        <v>3043</v>
      </c>
      <c r="G24" s="33">
        <v>2441</v>
      </c>
      <c r="H24" s="33">
        <v>10479</v>
      </c>
      <c r="I24" s="33">
        <v>-29961</v>
      </c>
      <c r="J24" s="33">
        <v>23852</v>
      </c>
      <c r="K24" s="33">
        <v>16235</v>
      </c>
      <c r="L24" s="34">
        <v>-19535</v>
      </c>
      <c r="M24" s="34">
        <v>5721</v>
      </c>
      <c r="N24" s="34">
        <v>21158</v>
      </c>
      <c r="O24" s="34">
        <v>27364</v>
      </c>
      <c r="P24" s="34">
        <v>-4442</v>
      </c>
      <c r="Q24" s="34">
        <v>2199</v>
      </c>
      <c r="R24" s="34">
        <v>-7491</v>
      </c>
      <c r="S24" s="34">
        <v>-97372</v>
      </c>
      <c r="T24" s="34">
        <v>-10124</v>
      </c>
      <c r="U24" s="34">
        <v>-14048</v>
      </c>
    </row>
    <row r="25" spans="1:21" s="8" customFormat="1" ht="19.5" customHeight="1">
      <c r="A25" s="17"/>
      <c r="B25" s="17"/>
      <c r="C25" s="17"/>
      <c r="D25" s="17" t="s">
        <v>135</v>
      </c>
      <c r="E25" s="33">
        <v>-5236</v>
      </c>
      <c r="F25" s="33">
        <v>3428</v>
      </c>
      <c r="G25" s="33">
        <v>14518</v>
      </c>
      <c r="H25" s="33">
        <v>-18213</v>
      </c>
      <c r="I25" s="33">
        <v>-14433</v>
      </c>
      <c r="J25" s="33">
        <v>27620</v>
      </c>
      <c r="K25" s="33">
        <v>27310</v>
      </c>
      <c r="L25" s="34">
        <v>-13592</v>
      </c>
      <c r="M25" s="34">
        <v>11196</v>
      </c>
      <c r="N25" s="34">
        <v>-5695</v>
      </c>
      <c r="O25" s="34">
        <v>-13740</v>
      </c>
      <c r="P25" s="34">
        <v>2505</v>
      </c>
      <c r="Q25" s="34">
        <v>11175</v>
      </c>
      <c r="R25" s="34">
        <v>5216</v>
      </c>
      <c r="S25" s="34">
        <v>-14094</v>
      </c>
      <c r="T25" s="34">
        <v>15589</v>
      </c>
      <c r="U25" s="34">
        <v>14725</v>
      </c>
    </row>
    <row r="26" spans="1:21" s="8" customFormat="1" ht="19.5" customHeight="1">
      <c r="A26" s="17"/>
      <c r="B26" s="17"/>
      <c r="C26" s="17" t="s">
        <v>136</v>
      </c>
      <c r="D26" s="17"/>
      <c r="E26" s="33">
        <v>175</v>
      </c>
      <c r="F26" s="33">
        <v>1723</v>
      </c>
      <c r="G26" s="33">
        <v>-1175</v>
      </c>
      <c r="H26" s="33">
        <v>-1944</v>
      </c>
      <c r="I26" s="33">
        <v>5164</v>
      </c>
      <c r="J26" s="33">
        <v>12574</v>
      </c>
      <c r="K26" s="33">
        <v>5743</v>
      </c>
      <c r="L26" s="34">
        <v>7740</v>
      </c>
      <c r="M26" s="34">
        <v>17011</v>
      </c>
      <c r="N26" s="34">
        <v>23454</v>
      </c>
      <c r="O26" s="34">
        <v>10529</v>
      </c>
      <c r="P26" s="34">
        <v>11060</v>
      </c>
      <c r="Q26" s="34">
        <v>3216</v>
      </c>
      <c r="R26" s="34">
        <v>15607</v>
      </c>
      <c r="S26" s="34">
        <v>24879</v>
      </c>
      <c r="T26" s="34">
        <v>7719</v>
      </c>
      <c r="U26" s="34">
        <v>5360</v>
      </c>
    </row>
    <row r="27" spans="1:21" s="8" customFormat="1" ht="19.5" customHeight="1">
      <c r="A27" s="21"/>
      <c r="B27" s="21"/>
      <c r="C27" s="21"/>
      <c r="D27" s="21" t="s">
        <v>137</v>
      </c>
      <c r="E27" s="53">
        <f aca="true" t="shared" si="0" ref="E27:L27">SUM(E8:E26)</f>
        <v>32887</v>
      </c>
      <c r="F27" s="53">
        <f t="shared" si="0"/>
        <v>41695</v>
      </c>
      <c r="G27" s="53">
        <f t="shared" si="0"/>
        <v>85634</v>
      </c>
      <c r="H27" s="53">
        <f t="shared" si="0"/>
        <v>47393</v>
      </c>
      <c r="I27" s="53">
        <f t="shared" si="0"/>
        <v>106708</v>
      </c>
      <c r="J27" s="53">
        <f t="shared" si="0"/>
        <v>135640</v>
      </c>
      <c r="K27" s="53">
        <f t="shared" si="0"/>
        <v>102728</v>
      </c>
      <c r="L27" s="54">
        <f t="shared" si="0"/>
        <v>105138</v>
      </c>
      <c r="M27" s="54">
        <f aca="true" t="shared" si="1" ref="M27:U27">SUM(M10:M26)</f>
        <v>182730</v>
      </c>
      <c r="N27" s="54">
        <f t="shared" si="1"/>
        <v>151080</v>
      </c>
      <c r="O27" s="54">
        <f t="shared" si="1"/>
        <v>129170</v>
      </c>
      <c r="P27" s="54">
        <f t="shared" si="1"/>
        <v>173479</v>
      </c>
      <c r="Q27" s="54">
        <f t="shared" si="1"/>
        <v>167297</v>
      </c>
      <c r="R27" s="54">
        <f t="shared" si="1"/>
        <v>194363</v>
      </c>
      <c r="S27" s="54">
        <f t="shared" si="1"/>
        <v>87488</v>
      </c>
      <c r="T27" s="54">
        <f t="shared" si="1"/>
        <v>190703</v>
      </c>
      <c r="U27" s="54">
        <f t="shared" si="1"/>
        <v>130050</v>
      </c>
    </row>
    <row r="28" spans="1:21" s="8" customFormat="1" ht="19.5" customHeight="1">
      <c r="A28" s="14" t="s">
        <v>138</v>
      </c>
      <c r="B28" s="14"/>
      <c r="C28" s="14"/>
      <c r="D28" s="14"/>
      <c r="E28" s="12"/>
      <c r="F28" s="12"/>
      <c r="G28" s="12"/>
      <c r="H28" s="12"/>
      <c r="I28" s="12"/>
      <c r="J28" s="12"/>
      <c r="K28" s="12"/>
      <c r="L28" s="13"/>
      <c r="M28" s="13"/>
      <c r="N28" s="13"/>
      <c r="O28" s="13"/>
      <c r="P28" s="13"/>
      <c r="Q28" s="13"/>
      <c r="R28" s="13"/>
      <c r="S28" s="13"/>
      <c r="T28" s="13"/>
      <c r="U28" s="13"/>
    </row>
    <row r="29" spans="1:21" s="8" customFormat="1" ht="19.5" customHeight="1">
      <c r="A29" s="17"/>
      <c r="B29" s="17" t="s">
        <v>139</v>
      </c>
      <c r="C29" s="17"/>
      <c r="D29" s="17"/>
      <c r="E29" s="33">
        <v>954</v>
      </c>
      <c r="F29" s="33">
        <v>3447</v>
      </c>
      <c r="G29" s="33">
        <v>234</v>
      </c>
      <c r="H29" s="33">
        <v>866</v>
      </c>
      <c r="I29" s="33">
        <v>486</v>
      </c>
      <c r="J29" s="33">
        <v>2989</v>
      </c>
      <c r="K29" s="33">
        <v>1120</v>
      </c>
      <c r="L29" s="34">
        <v>756</v>
      </c>
      <c r="M29" s="34">
        <v>173</v>
      </c>
      <c r="N29" s="34">
        <v>189</v>
      </c>
      <c r="O29" s="34">
        <v>721</v>
      </c>
      <c r="P29" s="34">
        <v>3085</v>
      </c>
      <c r="Q29" s="34">
        <v>463</v>
      </c>
      <c r="R29" s="34">
        <v>1194</v>
      </c>
      <c r="S29" s="34">
        <v>454</v>
      </c>
      <c r="T29" s="34">
        <v>1591</v>
      </c>
      <c r="U29" s="34">
        <v>1387</v>
      </c>
    </row>
    <row r="30" spans="1:21" s="8" customFormat="1" ht="19.5" customHeight="1">
      <c r="A30" s="17"/>
      <c r="B30" s="17" t="s">
        <v>140</v>
      </c>
      <c r="C30" s="17"/>
      <c r="D30" s="17"/>
      <c r="E30" s="33">
        <v>-45437</v>
      </c>
      <c r="F30" s="33">
        <v>-48828</v>
      </c>
      <c r="G30" s="33">
        <v>-78302</v>
      </c>
      <c r="H30" s="33">
        <v>-93657</v>
      </c>
      <c r="I30" s="33">
        <v>-68990</v>
      </c>
      <c r="J30" s="33">
        <v>-56930</v>
      </c>
      <c r="K30" s="33">
        <v>-73040</v>
      </c>
      <c r="L30" s="34">
        <v>-75231</v>
      </c>
      <c r="M30" s="34">
        <v>-71976</v>
      </c>
      <c r="N30" s="34">
        <v>-75429</v>
      </c>
      <c r="O30" s="34">
        <v>-84074</v>
      </c>
      <c r="P30" s="34">
        <v>-101788</v>
      </c>
      <c r="Q30" s="34">
        <v>-85747</v>
      </c>
      <c r="R30" s="34">
        <v>-85205</v>
      </c>
      <c r="S30" s="34">
        <v>-96945</v>
      </c>
      <c r="T30" s="34">
        <v>-66979</v>
      </c>
      <c r="U30" s="34">
        <v>-66976</v>
      </c>
    </row>
    <row r="31" spans="1:21" s="8" customFormat="1" ht="19.5" customHeight="1">
      <c r="A31" s="17"/>
      <c r="B31" s="17" t="s">
        <v>291</v>
      </c>
      <c r="C31" s="17"/>
      <c r="D31" s="17"/>
      <c r="E31" s="33"/>
      <c r="F31" s="33"/>
      <c r="G31" s="33"/>
      <c r="H31" s="33"/>
      <c r="I31" s="33"/>
      <c r="J31" s="33"/>
      <c r="K31" s="33"/>
      <c r="L31" s="34"/>
      <c r="M31" s="34"/>
      <c r="N31" s="34"/>
      <c r="O31" s="34"/>
      <c r="P31" s="34"/>
      <c r="Q31" s="34"/>
      <c r="R31" s="34"/>
      <c r="S31" s="34">
        <v>-17769</v>
      </c>
      <c r="T31" s="34">
        <v>-13383</v>
      </c>
      <c r="U31" s="34">
        <v>-18806</v>
      </c>
    </row>
    <row r="32" spans="1:21" s="8" customFormat="1" ht="19.5" customHeight="1">
      <c r="A32" s="17"/>
      <c r="B32" s="17" t="s">
        <v>141</v>
      </c>
      <c r="C32" s="17"/>
      <c r="D32" s="17"/>
      <c r="E32" s="33">
        <v>-72943</v>
      </c>
      <c r="F32" s="33">
        <v>-38791</v>
      </c>
      <c r="G32" s="33">
        <v>-41300</v>
      </c>
      <c r="H32" s="33">
        <v>-23059</v>
      </c>
      <c r="I32" s="33">
        <v>-60883</v>
      </c>
      <c r="J32" s="33">
        <v>-54194</v>
      </c>
      <c r="K32" s="33">
        <v>-23395</v>
      </c>
      <c r="L32" s="34">
        <v>-10025</v>
      </c>
      <c r="M32" s="34">
        <v>-52219</v>
      </c>
      <c r="N32" s="34">
        <v>-35538</v>
      </c>
      <c r="O32" s="34">
        <v>-79431</v>
      </c>
      <c r="P32" s="34">
        <v>-138607</v>
      </c>
      <c r="Q32" s="34">
        <v>-97158</v>
      </c>
      <c r="R32" s="34">
        <v>-97958</v>
      </c>
      <c r="S32" s="34">
        <v>-1781</v>
      </c>
      <c r="T32" s="34">
        <v>-701</v>
      </c>
      <c r="U32" s="34">
        <v>-235</v>
      </c>
    </row>
    <row r="33" spans="1:21" s="8" customFormat="1" ht="19.5" customHeight="1">
      <c r="A33" s="17"/>
      <c r="B33" s="17" t="s">
        <v>142</v>
      </c>
      <c r="C33" s="17"/>
      <c r="D33" s="17"/>
      <c r="E33" s="33">
        <v>70329</v>
      </c>
      <c r="F33" s="33">
        <v>36310</v>
      </c>
      <c r="G33" s="33">
        <v>29502</v>
      </c>
      <c r="H33" s="33">
        <v>49240</v>
      </c>
      <c r="I33" s="33">
        <v>54777</v>
      </c>
      <c r="J33" s="33">
        <v>24534</v>
      </c>
      <c r="K33" s="33">
        <v>66778</v>
      </c>
      <c r="L33" s="34">
        <v>24568</v>
      </c>
      <c r="M33" s="34">
        <v>24513</v>
      </c>
      <c r="N33" s="34">
        <v>45464</v>
      </c>
      <c r="O33" s="34">
        <v>118120</v>
      </c>
      <c r="P33" s="34">
        <v>141620</v>
      </c>
      <c r="Q33" s="34">
        <v>96087</v>
      </c>
      <c r="R33" s="34">
        <v>100025</v>
      </c>
      <c r="S33" s="34">
        <v>243</v>
      </c>
      <c r="T33" s="34">
        <v>1027</v>
      </c>
      <c r="U33" s="34">
        <v>126</v>
      </c>
    </row>
    <row r="34" spans="1:21" s="8" customFormat="1" ht="19.5" customHeight="1">
      <c r="A34" s="17"/>
      <c r="B34" s="17" t="s">
        <v>143</v>
      </c>
      <c r="C34" s="17"/>
      <c r="D34" s="17"/>
      <c r="E34" s="33">
        <v>9839</v>
      </c>
      <c r="F34" s="33">
        <v>-1572</v>
      </c>
      <c r="G34" s="33">
        <v>-3989</v>
      </c>
      <c r="H34" s="33">
        <v>3676</v>
      </c>
      <c r="I34" s="33">
        <v>-2258</v>
      </c>
      <c r="J34" s="33">
        <v>4254</v>
      </c>
      <c r="K34" s="34" t="s">
        <v>325</v>
      </c>
      <c r="L34" s="34" t="s">
        <v>325</v>
      </c>
      <c r="M34" s="34" t="s">
        <v>325</v>
      </c>
      <c r="N34" s="34" t="s">
        <v>325</v>
      </c>
      <c r="O34" s="34" t="s">
        <v>325</v>
      </c>
      <c r="P34" s="34" t="s">
        <v>325</v>
      </c>
      <c r="Q34" s="34" t="s">
        <v>325</v>
      </c>
      <c r="R34" s="34" t="s">
        <v>325</v>
      </c>
      <c r="S34" s="34" t="s">
        <v>325</v>
      </c>
      <c r="T34" s="34" t="s">
        <v>325</v>
      </c>
      <c r="U34" s="34" t="s">
        <v>325</v>
      </c>
    </row>
    <row r="35" spans="1:21" s="8" customFormat="1" ht="19.5" customHeight="1">
      <c r="A35" s="17"/>
      <c r="B35" s="17" t="s">
        <v>144</v>
      </c>
      <c r="C35" s="17"/>
      <c r="D35" s="17"/>
      <c r="E35" s="33">
        <v>-10704</v>
      </c>
      <c r="F35" s="33">
        <v>-44892</v>
      </c>
      <c r="G35" s="33">
        <v>-23834</v>
      </c>
      <c r="H35" s="33">
        <v>52841</v>
      </c>
      <c r="I35" s="33">
        <v>3794</v>
      </c>
      <c r="J35" s="33">
        <v>-1571</v>
      </c>
      <c r="K35" s="33">
        <v>6797</v>
      </c>
      <c r="L35" s="34">
        <v>-477</v>
      </c>
      <c r="M35" s="34">
        <v>1206</v>
      </c>
      <c r="N35" s="34">
        <v>9869</v>
      </c>
      <c r="O35" s="34">
        <v>-484</v>
      </c>
      <c r="P35" s="34">
        <v>-136</v>
      </c>
      <c r="Q35" s="34">
        <v>64</v>
      </c>
      <c r="R35" s="34">
        <v>-240</v>
      </c>
      <c r="S35" s="34">
        <v>-615</v>
      </c>
      <c r="T35" s="34">
        <v>249</v>
      </c>
      <c r="U35" s="34">
        <v>-401</v>
      </c>
    </row>
    <row r="36" spans="1:21" s="8" customFormat="1" ht="19.5" customHeight="1">
      <c r="A36" s="17"/>
      <c r="B36" s="17" t="s">
        <v>145</v>
      </c>
      <c r="C36" s="17"/>
      <c r="D36" s="17"/>
      <c r="E36" s="33" t="s">
        <v>154</v>
      </c>
      <c r="F36" s="33" t="s">
        <v>154</v>
      </c>
      <c r="G36" s="33" t="s">
        <v>154</v>
      </c>
      <c r="H36" s="33" t="s">
        <v>154</v>
      </c>
      <c r="I36" s="33">
        <v>-25376</v>
      </c>
      <c r="J36" s="33">
        <v>50000</v>
      </c>
      <c r="K36" s="33" t="s">
        <v>154</v>
      </c>
      <c r="L36" s="34" t="s">
        <v>154</v>
      </c>
      <c r="M36" s="34" t="s">
        <v>154</v>
      </c>
      <c r="N36" s="34" t="s">
        <v>154</v>
      </c>
      <c r="O36" s="34" t="s">
        <v>154</v>
      </c>
      <c r="P36" s="34" t="s">
        <v>154</v>
      </c>
      <c r="Q36" s="34" t="s">
        <v>154</v>
      </c>
      <c r="R36" s="34" t="s">
        <v>154</v>
      </c>
      <c r="S36" s="34" t="s">
        <v>154</v>
      </c>
      <c r="T36" s="34" t="s">
        <v>154</v>
      </c>
      <c r="U36" s="34" t="s">
        <v>154</v>
      </c>
    </row>
    <row r="37" spans="1:21" s="8" customFormat="1" ht="19.5" customHeight="1">
      <c r="A37" s="17"/>
      <c r="B37" s="17" t="s">
        <v>147</v>
      </c>
      <c r="C37" s="17"/>
      <c r="D37" s="17"/>
      <c r="E37" s="34" t="s">
        <v>146</v>
      </c>
      <c r="F37" s="34" t="s">
        <v>146</v>
      </c>
      <c r="G37" s="34" t="s">
        <v>146</v>
      </c>
      <c r="H37" s="34" t="s">
        <v>146</v>
      </c>
      <c r="I37" s="34" t="s">
        <v>146</v>
      </c>
      <c r="J37" s="34" t="s">
        <v>146</v>
      </c>
      <c r="K37" s="34" t="s">
        <v>146</v>
      </c>
      <c r="L37" s="34" t="s">
        <v>146</v>
      </c>
      <c r="M37" s="34" t="s">
        <v>146</v>
      </c>
      <c r="N37" s="34" t="s">
        <v>146</v>
      </c>
      <c r="O37" s="34" t="s">
        <v>146</v>
      </c>
      <c r="P37" s="34" t="s">
        <v>146</v>
      </c>
      <c r="Q37" s="34">
        <v>12000</v>
      </c>
      <c r="R37" s="34" t="s">
        <v>146</v>
      </c>
      <c r="S37" s="34" t="s">
        <v>146</v>
      </c>
      <c r="T37" s="34" t="s">
        <v>146</v>
      </c>
      <c r="U37" s="34" t="s">
        <v>146</v>
      </c>
    </row>
    <row r="38" spans="1:21" s="8" customFormat="1" ht="29.25" customHeight="1">
      <c r="A38" s="17"/>
      <c r="B38" s="194" t="s">
        <v>326</v>
      </c>
      <c r="C38" s="195"/>
      <c r="D38" s="195"/>
      <c r="E38" s="34" t="s">
        <v>327</v>
      </c>
      <c r="F38" s="34" t="s">
        <v>327</v>
      </c>
      <c r="G38" s="34" t="s">
        <v>327</v>
      </c>
      <c r="H38" s="34" t="s">
        <v>327</v>
      </c>
      <c r="I38" s="34" t="s">
        <v>327</v>
      </c>
      <c r="J38" s="34" t="s">
        <v>327</v>
      </c>
      <c r="K38" s="33">
        <v>-28103</v>
      </c>
      <c r="L38" s="34" t="s">
        <v>327</v>
      </c>
      <c r="M38" s="34">
        <v>-1438</v>
      </c>
      <c r="N38" s="34" t="s">
        <v>327</v>
      </c>
      <c r="O38" s="34">
        <v>-43214</v>
      </c>
      <c r="P38" s="34" t="s">
        <v>327</v>
      </c>
      <c r="Q38" s="34">
        <v>-23200</v>
      </c>
      <c r="R38" s="34">
        <v>-96796</v>
      </c>
      <c r="S38" s="34">
        <v>-157404</v>
      </c>
      <c r="T38" s="34">
        <v>-4760</v>
      </c>
      <c r="U38" s="34">
        <v>-1415</v>
      </c>
    </row>
    <row r="39" spans="1:21" s="8" customFormat="1" ht="19.5" customHeight="1">
      <c r="A39" s="17"/>
      <c r="B39" s="17" t="s">
        <v>136</v>
      </c>
      <c r="C39" s="17"/>
      <c r="D39" s="17"/>
      <c r="E39" s="33">
        <v>-4228</v>
      </c>
      <c r="F39" s="33">
        <v>15347</v>
      </c>
      <c r="G39" s="33">
        <v>6246</v>
      </c>
      <c r="H39" s="33">
        <v>8521</v>
      </c>
      <c r="I39" s="33">
        <v>9215</v>
      </c>
      <c r="J39" s="33">
        <v>2428</v>
      </c>
      <c r="K39" s="33">
        <v>-10354</v>
      </c>
      <c r="L39" s="34">
        <v>-21012</v>
      </c>
      <c r="M39" s="34">
        <v>1758</v>
      </c>
      <c r="N39" s="34">
        <v>-7959</v>
      </c>
      <c r="O39" s="34">
        <v>-7719</v>
      </c>
      <c r="P39" s="34">
        <v>-24225</v>
      </c>
      <c r="Q39" s="34">
        <v>-17941</v>
      </c>
      <c r="R39" s="34">
        <v>-19370</v>
      </c>
      <c r="S39" s="34">
        <v>-9355</v>
      </c>
      <c r="T39" s="34">
        <v>-6614</v>
      </c>
      <c r="U39" s="34">
        <v>-5688</v>
      </c>
    </row>
    <row r="40" spans="1:21" s="8" customFormat="1" ht="19.5" customHeight="1">
      <c r="A40" s="21"/>
      <c r="B40" s="21"/>
      <c r="C40" s="21"/>
      <c r="D40" s="21" t="s">
        <v>148</v>
      </c>
      <c r="E40" s="53">
        <f aca="true" t="shared" si="2" ref="E40:U40">SUM(E29:E39)</f>
        <v>-52190</v>
      </c>
      <c r="F40" s="53">
        <f t="shared" si="2"/>
        <v>-78979</v>
      </c>
      <c r="G40" s="53">
        <f t="shared" si="2"/>
        <v>-111443</v>
      </c>
      <c r="H40" s="53">
        <f t="shared" si="2"/>
        <v>-1572</v>
      </c>
      <c r="I40" s="53">
        <f t="shared" si="2"/>
        <v>-89235</v>
      </c>
      <c r="J40" s="53">
        <f t="shared" si="2"/>
        <v>-28490</v>
      </c>
      <c r="K40" s="53">
        <f t="shared" si="2"/>
        <v>-60197</v>
      </c>
      <c r="L40" s="54">
        <f t="shared" si="2"/>
        <v>-81421</v>
      </c>
      <c r="M40" s="54">
        <f t="shared" si="2"/>
        <v>-97983</v>
      </c>
      <c r="N40" s="54">
        <f t="shared" si="2"/>
        <v>-63404</v>
      </c>
      <c r="O40" s="54">
        <f t="shared" si="2"/>
        <v>-96081</v>
      </c>
      <c r="P40" s="54">
        <f t="shared" si="2"/>
        <v>-120051</v>
      </c>
      <c r="Q40" s="54">
        <f t="shared" si="2"/>
        <v>-115432</v>
      </c>
      <c r="R40" s="54">
        <f t="shared" si="2"/>
        <v>-198350</v>
      </c>
      <c r="S40" s="54">
        <f t="shared" si="2"/>
        <v>-283172</v>
      </c>
      <c r="T40" s="54">
        <f t="shared" si="2"/>
        <v>-89570</v>
      </c>
      <c r="U40" s="54">
        <f t="shared" si="2"/>
        <v>-92008</v>
      </c>
    </row>
    <row r="41" spans="1:21" s="8" customFormat="1" ht="19.5" customHeight="1">
      <c r="A41" s="14" t="s">
        <v>149</v>
      </c>
      <c r="B41" s="14"/>
      <c r="C41" s="14"/>
      <c r="D41" s="14"/>
      <c r="E41" s="12"/>
      <c r="F41" s="12"/>
      <c r="G41" s="12"/>
      <c r="H41" s="12"/>
      <c r="I41" s="12"/>
      <c r="J41" s="12"/>
      <c r="K41" s="12"/>
      <c r="L41" s="13"/>
      <c r="M41" s="13"/>
      <c r="N41" s="13"/>
      <c r="O41" s="13"/>
      <c r="P41" s="13"/>
      <c r="Q41" s="13"/>
      <c r="R41" s="13"/>
      <c r="S41" s="13"/>
      <c r="T41" s="13"/>
      <c r="U41" s="13"/>
    </row>
    <row r="42" spans="1:21" s="8" customFormat="1" ht="19.5" customHeight="1">
      <c r="A42" s="17"/>
      <c r="B42" s="17" t="s">
        <v>150</v>
      </c>
      <c r="C42" s="17"/>
      <c r="D42" s="17"/>
      <c r="E42" s="33">
        <v>130914</v>
      </c>
      <c r="F42" s="33">
        <v>97287</v>
      </c>
      <c r="G42" s="33">
        <v>88658</v>
      </c>
      <c r="H42" s="33">
        <v>30110</v>
      </c>
      <c r="I42" s="33">
        <v>129816</v>
      </c>
      <c r="J42" s="33">
        <v>8362</v>
      </c>
      <c r="K42" s="33">
        <v>33183</v>
      </c>
      <c r="L42" s="34">
        <v>71075</v>
      </c>
      <c r="M42" s="34">
        <v>58194</v>
      </c>
      <c r="N42" s="34">
        <v>13349</v>
      </c>
      <c r="O42" s="34">
        <v>72206</v>
      </c>
      <c r="P42" s="34">
        <v>63751</v>
      </c>
      <c r="Q42" s="34">
        <v>60157</v>
      </c>
      <c r="R42" s="34">
        <v>67166</v>
      </c>
      <c r="S42" s="34">
        <v>237116</v>
      </c>
      <c r="T42" s="34">
        <v>46965</v>
      </c>
      <c r="U42" s="34">
        <v>58622</v>
      </c>
    </row>
    <row r="43" spans="1:21" s="8" customFormat="1" ht="19.5" customHeight="1">
      <c r="A43" s="17"/>
      <c r="B43" s="17" t="s">
        <v>151</v>
      </c>
      <c r="C43" s="17"/>
      <c r="D43" s="17"/>
      <c r="E43" s="33">
        <v>-101525</v>
      </c>
      <c r="F43" s="33">
        <v>-75527</v>
      </c>
      <c r="G43" s="33">
        <v>-79388</v>
      </c>
      <c r="H43" s="33">
        <v>-101062</v>
      </c>
      <c r="I43" s="33">
        <v>-128917</v>
      </c>
      <c r="J43" s="33">
        <v>-36699</v>
      </c>
      <c r="K43" s="33">
        <v>-114701</v>
      </c>
      <c r="L43" s="34">
        <v>-79640</v>
      </c>
      <c r="M43" s="34">
        <v>-23133</v>
      </c>
      <c r="N43" s="34">
        <v>-31509</v>
      </c>
      <c r="O43" s="34">
        <v>-60613</v>
      </c>
      <c r="P43" s="34">
        <v>-93752</v>
      </c>
      <c r="Q43" s="34">
        <v>-49115</v>
      </c>
      <c r="R43" s="34">
        <v>-75716</v>
      </c>
      <c r="S43" s="34">
        <v>-59500</v>
      </c>
      <c r="T43" s="34">
        <v>-66564</v>
      </c>
      <c r="U43" s="34">
        <v>-87147</v>
      </c>
    </row>
    <row r="44" spans="1:21" s="8" customFormat="1" ht="19.5" customHeight="1">
      <c r="A44" s="17"/>
      <c r="B44" s="17" t="s">
        <v>152</v>
      </c>
      <c r="C44" s="17"/>
      <c r="D44" s="17"/>
      <c r="E44" s="33">
        <v>4348</v>
      </c>
      <c r="F44" s="33">
        <v>-15988</v>
      </c>
      <c r="G44" s="33">
        <v>24301</v>
      </c>
      <c r="H44" s="33">
        <v>62177</v>
      </c>
      <c r="I44" s="33">
        <v>-58727</v>
      </c>
      <c r="J44" s="33">
        <v>-56529</v>
      </c>
      <c r="K44" s="33">
        <v>5565</v>
      </c>
      <c r="L44" s="34">
        <v>-39414</v>
      </c>
      <c r="M44" s="34">
        <v>-73393</v>
      </c>
      <c r="N44" s="34">
        <v>-10728</v>
      </c>
      <c r="O44" s="34">
        <v>-38052</v>
      </c>
      <c r="P44" s="34">
        <v>39618</v>
      </c>
      <c r="Q44" s="34">
        <v>8362</v>
      </c>
      <c r="R44" s="34">
        <v>-14598</v>
      </c>
      <c r="S44" s="34">
        <v>110211</v>
      </c>
      <c r="T44" s="34">
        <v>-105250</v>
      </c>
      <c r="U44" s="34">
        <v>-30729</v>
      </c>
    </row>
    <row r="45" spans="1:21" s="8" customFormat="1" ht="19.5" customHeight="1">
      <c r="A45" s="17"/>
      <c r="B45" s="17" t="s">
        <v>153</v>
      </c>
      <c r="C45" s="17"/>
      <c r="D45" s="17"/>
      <c r="E45" s="33" t="s">
        <v>127</v>
      </c>
      <c r="F45" s="33" t="s">
        <v>127</v>
      </c>
      <c r="G45" s="33" t="s">
        <v>127</v>
      </c>
      <c r="H45" s="33" t="s">
        <v>127</v>
      </c>
      <c r="I45" s="33">
        <v>40000</v>
      </c>
      <c r="J45" s="33">
        <v>35000</v>
      </c>
      <c r="K45" s="33" t="s">
        <v>127</v>
      </c>
      <c r="L45" s="34">
        <v>103500</v>
      </c>
      <c r="M45" s="34">
        <v>11000</v>
      </c>
      <c r="N45" s="34">
        <v>1000</v>
      </c>
      <c r="O45" s="34">
        <v>18000</v>
      </c>
      <c r="P45" s="34">
        <v>10000</v>
      </c>
      <c r="Q45" s="34">
        <v>65274</v>
      </c>
      <c r="R45" s="34" t="s">
        <v>127</v>
      </c>
      <c r="S45" s="34">
        <v>85000</v>
      </c>
      <c r="T45" s="34">
        <v>55000</v>
      </c>
      <c r="U45" s="34">
        <v>79741</v>
      </c>
    </row>
    <row r="46" spans="1:21" s="8" customFormat="1" ht="19.5" customHeight="1">
      <c r="A46" s="17"/>
      <c r="B46" s="17" t="s">
        <v>300</v>
      </c>
      <c r="C46" s="17"/>
      <c r="D46" s="17"/>
      <c r="E46" s="33" t="s">
        <v>127</v>
      </c>
      <c r="F46" s="33" t="s">
        <v>127</v>
      </c>
      <c r="G46" s="33" t="s">
        <v>127</v>
      </c>
      <c r="H46" s="33" t="s">
        <v>127</v>
      </c>
      <c r="I46" s="33" t="s">
        <v>127</v>
      </c>
      <c r="J46" s="33">
        <v>-66620</v>
      </c>
      <c r="K46" s="33">
        <v>-2990</v>
      </c>
      <c r="L46" s="34">
        <v>-10000</v>
      </c>
      <c r="M46" s="34">
        <v>-11723</v>
      </c>
      <c r="N46" s="34">
        <v>-23910</v>
      </c>
      <c r="O46" s="34">
        <v>-22000</v>
      </c>
      <c r="P46" s="34">
        <v>-52000</v>
      </c>
      <c r="Q46" s="34">
        <v>-55000</v>
      </c>
      <c r="R46" s="34">
        <v>-10000</v>
      </c>
      <c r="S46" s="34">
        <v>-50539</v>
      </c>
      <c r="T46" s="34">
        <v>-20000</v>
      </c>
      <c r="U46" s="34">
        <v>-87975</v>
      </c>
    </row>
    <row r="47" spans="1:21" s="8" customFormat="1" ht="19.5" customHeight="1">
      <c r="A47" s="17"/>
      <c r="B47" s="17" t="s">
        <v>182</v>
      </c>
      <c r="C47" s="17"/>
      <c r="D47" s="17"/>
      <c r="E47" s="33">
        <v>-6515</v>
      </c>
      <c r="F47" s="33">
        <v>-6515</v>
      </c>
      <c r="G47" s="33">
        <v>-7190</v>
      </c>
      <c r="H47" s="33">
        <v>-7633</v>
      </c>
      <c r="I47" s="33">
        <v>-7609</v>
      </c>
      <c r="J47" s="33">
        <v>-7595</v>
      </c>
      <c r="K47" s="33">
        <v>-7964</v>
      </c>
      <c r="L47" s="34">
        <v>-8322</v>
      </c>
      <c r="M47" s="34">
        <v>-10176</v>
      </c>
      <c r="N47" s="34">
        <v>-11136</v>
      </c>
      <c r="O47" s="34">
        <v>-14793</v>
      </c>
      <c r="P47" s="34">
        <v>-16178</v>
      </c>
      <c r="Q47" s="34">
        <v>-18240</v>
      </c>
      <c r="R47" s="34">
        <v>-22628</v>
      </c>
      <c r="S47" s="34">
        <v>-25320</v>
      </c>
      <c r="T47" s="34">
        <v>-22858</v>
      </c>
      <c r="U47" s="34">
        <v>-23943</v>
      </c>
    </row>
    <row r="48" spans="1:21" s="8" customFormat="1" ht="19.5" customHeight="1">
      <c r="A48" s="17"/>
      <c r="B48" s="17" t="s">
        <v>155</v>
      </c>
      <c r="C48" s="17"/>
      <c r="D48" s="17"/>
      <c r="E48" s="33" t="s">
        <v>327</v>
      </c>
      <c r="F48" s="33" t="s">
        <v>327</v>
      </c>
      <c r="G48" s="33" t="s">
        <v>327</v>
      </c>
      <c r="H48" s="33" t="s">
        <v>327</v>
      </c>
      <c r="I48" s="33" t="s">
        <v>327</v>
      </c>
      <c r="J48" s="33" t="s">
        <v>327</v>
      </c>
      <c r="K48" s="33" t="s">
        <v>327</v>
      </c>
      <c r="L48" s="34">
        <v>-1054</v>
      </c>
      <c r="M48" s="34">
        <v>-17281</v>
      </c>
      <c r="N48" s="34">
        <v>-11411</v>
      </c>
      <c r="O48" s="34">
        <v>-10624</v>
      </c>
      <c r="P48" s="34">
        <v>-10653</v>
      </c>
      <c r="Q48" s="34">
        <v>-799</v>
      </c>
      <c r="R48" s="34">
        <v>-15770</v>
      </c>
      <c r="S48" s="34">
        <v>-644</v>
      </c>
      <c r="T48" s="34">
        <v>-183</v>
      </c>
      <c r="U48" s="34">
        <v>-157</v>
      </c>
    </row>
    <row r="49" spans="1:21" s="8" customFormat="1" ht="19.5" customHeight="1">
      <c r="A49" s="17"/>
      <c r="B49" s="17" t="s">
        <v>136</v>
      </c>
      <c r="C49" s="17"/>
      <c r="D49" s="17"/>
      <c r="E49" s="33">
        <v>37</v>
      </c>
      <c r="F49" s="33" t="s">
        <v>328</v>
      </c>
      <c r="G49" s="33" t="s">
        <v>328</v>
      </c>
      <c r="H49" s="33" t="s">
        <v>328</v>
      </c>
      <c r="I49" s="33" t="s">
        <v>328</v>
      </c>
      <c r="J49" s="33">
        <v>2832</v>
      </c>
      <c r="K49" s="33">
        <v>-1475</v>
      </c>
      <c r="L49" s="34">
        <v>90</v>
      </c>
      <c r="M49" s="34">
        <v>-631</v>
      </c>
      <c r="N49" s="34">
        <v>-490</v>
      </c>
      <c r="O49" s="34">
        <v>-563</v>
      </c>
      <c r="P49" s="34">
        <v>-775</v>
      </c>
      <c r="Q49" s="34">
        <v>-1357</v>
      </c>
      <c r="R49" s="34">
        <v>-639</v>
      </c>
      <c r="S49" s="34">
        <v>-410</v>
      </c>
      <c r="T49" s="34">
        <v>-488</v>
      </c>
      <c r="U49" s="34">
        <v>-520</v>
      </c>
    </row>
    <row r="50" spans="1:21" s="8" customFormat="1" ht="19.5" customHeight="1">
      <c r="A50" s="21"/>
      <c r="B50" s="21" t="s">
        <v>156</v>
      </c>
      <c r="C50" s="21"/>
      <c r="D50" s="21"/>
      <c r="E50" s="53">
        <f aca="true" t="shared" si="3" ref="E50:U50">SUM(E42:E49)</f>
        <v>27259</v>
      </c>
      <c r="F50" s="53">
        <f t="shared" si="3"/>
        <v>-743</v>
      </c>
      <c r="G50" s="53">
        <f t="shared" si="3"/>
        <v>26381</v>
      </c>
      <c r="H50" s="53">
        <f t="shared" si="3"/>
        <v>-16408</v>
      </c>
      <c r="I50" s="53">
        <f t="shared" si="3"/>
        <v>-25437</v>
      </c>
      <c r="J50" s="53">
        <f t="shared" si="3"/>
        <v>-121249</v>
      </c>
      <c r="K50" s="53">
        <f t="shared" si="3"/>
        <v>-88382</v>
      </c>
      <c r="L50" s="54">
        <f t="shared" si="3"/>
        <v>36235</v>
      </c>
      <c r="M50" s="54">
        <f t="shared" si="3"/>
        <v>-67143</v>
      </c>
      <c r="N50" s="54">
        <f t="shared" si="3"/>
        <v>-74835</v>
      </c>
      <c r="O50" s="54">
        <f t="shared" si="3"/>
        <v>-56439</v>
      </c>
      <c r="P50" s="54">
        <f t="shared" si="3"/>
        <v>-59989</v>
      </c>
      <c r="Q50" s="54">
        <f t="shared" si="3"/>
        <v>9282</v>
      </c>
      <c r="R50" s="54">
        <f t="shared" si="3"/>
        <v>-72185</v>
      </c>
      <c r="S50" s="54">
        <f t="shared" si="3"/>
        <v>295914</v>
      </c>
      <c r="T50" s="54">
        <f t="shared" si="3"/>
        <v>-113378</v>
      </c>
      <c r="U50" s="54">
        <f t="shared" si="3"/>
        <v>-92108</v>
      </c>
    </row>
    <row r="51" spans="1:21" s="8" customFormat="1" ht="19.5" customHeight="1">
      <c r="A51" s="21"/>
      <c r="B51" s="21" t="s">
        <v>157</v>
      </c>
      <c r="C51" s="21"/>
      <c r="D51" s="21"/>
      <c r="E51" s="53"/>
      <c r="F51" s="53"/>
      <c r="G51" s="53"/>
      <c r="H51" s="53"/>
      <c r="I51" s="53"/>
      <c r="J51" s="53"/>
      <c r="K51" s="53"/>
      <c r="L51" s="54"/>
      <c r="M51" s="54">
        <v>2796</v>
      </c>
      <c r="N51" s="54">
        <v>3852</v>
      </c>
      <c r="O51" s="54">
        <v>3493</v>
      </c>
      <c r="P51" s="54">
        <v>3376</v>
      </c>
      <c r="Q51" s="54">
        <v>825</v>
      </c>
      <c r="R51" s="54" t="s">
        <v>146</v>
      </c>
      <c r="S51" s="54" t="s">
        <v>146</v>
      </c>
      <c r="T51" s="54" t="s">
        <v>146</v>
      </c>
      <c r="U51" s="54" t="s">
        <v>146</v>
      </c>
    </row>
    <row r="52" spans="1:21" s="8" customFormat="1" ht="19.5" customHeight="1">
      <c r="A52" s="21" t="s">
        <v>158</v>
      </c>
      <c r="B52" s="21"/>
      <c r="C52" s="21"/>
      <c r="D52" s="21"/>
      <c r="E52" s="53">
        <v>-284</v>
      </c>
      <c r="F52" s="53">
        <v>864</v>
      </c>
      <c r="G52" s="53">
        <v>3046</v>
      </c>
      <c r="H52" s="53">
        <v>1557</v>
      </c>
      <c r="I52" s="53">
        <v>-2715</v>
      </c>
      <c r="J52" s="53">
        <v>-4718</v>
      </c>
      <c r="K52" s="53">
        <v>975</v>
      </c>
      <c r="L52" s="54">
        <v>2474</v>
      </c>
      <c r="M52" s="54">
        <v>-1329</v>
      </c>
      <c r="N52" s="54">
        <v>-2897</v>
      </c>
      <c r="O52" s="54">
        <v>1200</v>
      </c>
      <c r="P52" s="54">
        <v>3383</v>
      </c>
      <c r="Q52" s="54">
        <v>6710</v>
      </c>
      <c r="R52" s="54">
        <v>-8958</v>
      </c>
      <c r="S52" s="54">
        <v>-12353</v>
      </c>
      <c r="T52" s="54">
        <v>-4074</v>
      </c>
      <c r="U52" s="54">
        <v>-8930</v>
      </c>
    </row>
    <row r="53" spans="1:21" s="8" customFormat="1" ht="19.5" customHeight="1">
      <c r="A53" s="17" t="s">
        <v>301</v>
      </c>
      <c r="B53" s="17"/>
      <c r="C53" s="17"/>
      <c r="D53" s="17"/>
      <c r="E53" s="33">
        <f aca="true" t="shared" si="4" ref="E53:L53">E27+E40+E50+E52</f>
        <v>7672</v>
      </c>
      <c r="F53" s="33">
        <f t="shared" si="4"/>
        <v>-37163</v>
      </c>
      <c r="G53" s="33">
        <f t="shared" si="4"/>
        <v>3618</v>
      </c>
      <c r="H53" s="33">
        <f t="shared" si="4"/>
        <v>30970</v>
      </c>
      <c r="I53" s="33">
        <f t="shared" si="4"/>
        <v>-10679</v>
      </c>
      <c r="J53" s="33">
        <f t="shared" si="4"/>
        <v>-18817</v>
      </c>
      <c r="K53" s="33">
        <f t="shared" si="4"/>
        <v>-44876</v>
      </c>
      <c r="L53" s="34">
        <f t="shared" si="4"/>
        <v>62426</v>
      </c>
      <c r="M53" s="34">
        <f>M27+M40+M50+M51+M52</f>
        <v>19071</v>
      </c>
      <c r="N53" s="34">
        <f>N27+N40+N50+N51+N52</f>
        <v>13796</v>
      </c>
      <c r="O53" s="34">
        <f>O27+O40+O50+O51+O52</f>
        <v>-18657</v>
      </c>
      <c r="P53" s="34">
        <f>P27+P40+P50+P51+P52</f>
        <v>198</v>
      </c>
      <c r="Q53" s="34">
        <f>Q27+Q40+Q50+Q51+Q52</f>
        <v>68682</v>
      </c>
      <c r="R53" s="34">
        <f>R27+R40+R50+R52</f>
        <v>-85130</v>
      </c>
      <c r="S53" s="34">
        <f>S27+S40+S50+S52</f>
        <v>87877</v>
      </c>
      <c r="T53" s="34">
        <f>T27+T40+T50+T52</f>
        <v>-16319</v>
      </c>
      <c r="U53" s="34">
        <f>U27+U40+U50+U52</f>
        <v>-62996</v>
      </c>
    </row>
    <row r="54" spans="1:21" s="8" customFormat="1" ht="19.5" customHeight="1">
      <c r="A54" s="17" t="s">
        <v>302</v>
      </c>
      <c r="B54" s="17"/>
      <c r="C54" s="17"/>
      <c r="D54" s="17"/>
      <c r="E54" s="18">
        <v>136237</v>
      </c>
      <c r="F54" s="18">
        <v>143909</v>
      </c>
      <c r="G54" s="18">
        <v>106746</v>
      </c>
      <c r="H54" s="18">
        <f>G56</f>
        <v>110364</v>
      </c>
      <c r="I54" s="18">
        <f>H56</f>
        <v>141334</v>
      </c>
      <c r="J54" s="18">
        <f>I56</f>
        <v>130655</v>
      </c>
      <c r="K54" s="18">
        <v>152622</v>
      </c>
      <c r="L54" s="19">
        <f aca="true" t="shared" si="5" ref="L54:U54">K56</f>
        <v>107746</v>
      </c>
      <c r="M54" s="19">
        <f t="shared" si="5"/>
        <v>170172</v>
      </c>
      <c r="N54" s="19">
        <f t="shared" si="5"/>
        <v>189243</v>
      </c>
      <c r="O54" s="19">
        <f t="shared" si="5"/>
        <v>203039</v>
      </c>
      <c r="P54" s="19">
        <f t="shared" si="5"/>
        <v>186857</v>
      </c>
      <c r="Q54" s="19">
        <f t="shared" si="5"/>
        <v>187055</v>
      </c>
      <c r="R54" s="19">
        <f t="shared" si="5"/>
        <v>255737</v>
      </c>
      <c r="S54" s="19">
        <f t="shared" si="5"/>
        <v>170607</v>
      </c>
      <c r="T54" s="19">
        <f t="shared" si="5"/>
        <v>258484</v>
      </c>
      <c r="U54" s="19">
        <f t="shared" si="5"/>
        <v>242165</v>
      </c>
    </row>
    <row r="55" spans="1:21" s="8" customFormat="1" ht="19.5" customHeight="1">
      <c r="A55" s="31" t="s">
        <v>159</v>
      </c>
      <c r="B55" s="17"/>
      <c r="C55" s="17"/>
      <c r="D55" s="17"/>
      <c r="E55" s="33" t="s">
        <v>329</v>
      </c>
      <c r="F55" s="33" t="s">
        <v>329</v>
      </c>
      <c r="G55" s="33" t="s">
        <v>329</v>
      </c>
      <c r="H55" s="33" t="s">
        <v>329</v>
      </c>
      <c r="I55" s="33" t="s">
        <v>329</v>
      </c>
      <c r="J55" s="33" t="s">
        <v>329</v>
      </c>
      <c r="K55" s="33" t="s">
        <v>329</v>
      </c>
      <c r="L55" s="33" t="s">
        <v>329</v>
      </c>
      <c r="M55" s="33" t="s">
        <v>329</v>
      </c>
      <c r="N55" s="33" t="s">
        <v>329</v>
      </c>
      <c r="O55" s="19">
        <v>2475</v>
      </c>
      <c r="P55" s="33" t="s">
        <v>329</v>
      </c>
      <c r="Q55" s="33" t="s">
        <v>329</v>
      </c>
      <c r="R55" s="33" t="s">
        <v>329</v>
      </c>
      <c r="S55" s="33" t="s">
        <v>329</v>
      </c>
      <c r="T55" s="33" t="s">
        <v>329</v>
      </c>
      <c r="U55" s="33" t="s">
        <v>329</v>
      </c>
    </row>
    <row r="56" spans="1:21" s="8" customFormat="1" ht="19.5" customHeight="1" thickBot="1">
      <c r="A56" s="28" t="s">
        <v>303</v>
      </c>
      <c r="B56" s="28"/>
      <c r="C56" s="28"/>
      <c r="D56" s="28"/>
      <c r="E56" s="29">
        <f aca="true" t="shared" si="6" ref="E56:N56">E53+E54</f>
        <v>143909</v>
      </c>
      <c r="F56" s="29">
        <f t="shared" si="6"/>
        <v>106746</v>
      </c>
      <c r="G56" s="29">
        <f t="shared" si="6"/>
        <v>110364</v>
      </c>
      <c r="H56" s="29">
        <f t="shared" si="6"/>
        <v>141334</v>
      </c>
      <c r="I56" s="29">
        <f t="shared" si="6"/>
        <v>130655</v>
      </c>
      <c r="J56" s="29">
        <f t="shared" si="6"/>
        <v>111838</v>
      </c>
      <c r="K56" s="29">
        <f t="shared" si="6"/>
        <v>107746</v>
      </c>
      <c r="L56" s="30">
        <f t="shared" si="6"/>
        <v>170172</v>
      </c>
      <c r="M56" s="30">
        <f t="shared" si="6"/>
        <v>189243</v>
      </c>
      <c r="N56" s="30">
        <f t="shared" si="6"/>
        <v>203039</v>
      </c>
      <c r="O56" s="30">
        <f>O53+O54+O55</f>
        <v>186857</v>
      </c>
      <c r="P56" s="30">
        <f aca="true" t="shared" si="7" ref="P56:U56">P53+P54</f>
        <v>187055</v>
      </c>
      <c r="Q56" s="30">
        <f t="shared" si="7"/>
        <v>255737</v>
      </c>
      <c r="R56" s="30">
        <f t="shared" si="7"/>
        <v>170607</v>
      </c>
      <c r="S56" s="30">
        <f t="shared" si="7"/>
        <v>258484</v>
      </c>
      <c r="T56" s="30">
        <f t="shared" si="7"/>
        <v>242165</v>
      </c>
      <c r="U56" s="30">
        <f t="shared" si="7"/>
        <v>179169</v>
      </c>
    </row>
    <row r="57" spans="1:21" s="8" customFormat="1" ht="19.5" customHeight="1">
      <c r="A57" s="17" t="s">
        <v>160</v>
      </c>
      <c r="B57" s="17"/>
      <c r="C57" s="17"/>
      <c r="D57" s="17"/>
      <c r="E57" s="51"/>
      <c r="F57" s="51"/>
      <c r="G57" s="51"/>
      <c r="H57" s="51"/>
      <c r="I57" s="51"/>
      <c r="J57" s="51"/>
      <c r="K57" s="51"/>
      <c r="L57" s="52"/>
      <c r="M57" s="52"/>
      <c r="N57" s="52"/>
      <c r="O57" s="52"/>
      <c r="P57" s="52"/>
      <c r="Q57" s="52"/>
      <c r="R57" s="52"/>
      <c r="S57" s="52"/>
      <c r="T57" s="52"/>
      <c r="U57" s="52"/>
    </row>
    <row r="58" spans="1:21" s="8" customFormat="1" ht="19.5" customHeight="1">
      <c r="A58" s="17"/>
      <c r="B58" s="17" t="s">
        <v>161</v>
      </c>
      <c r="C58" s="17"/>
      <c r="D58" s="17"/>
      <c r="E58" s="51"/>
      <c r="F58" s="51"/>
      <c r="G58" s="51"/>
      <c r="H58" s="51"/>
      <c r="I58" s="51"/>
      <c r="J58" s="51"/>
      <c r="K58" s="51"/>
      <c r="L58" s="52"/>
      <c r="M58" s="52"/>
      <c r="N58" s="52"/>
      <c r="O58" s="52"/>
      <c r="P58" s="52"/>
      <c r="Q58" s="52"/>
      <c r="R58" s="52"/>
      <c r="S58" s="52"/>
      <c r="T58" s="52"/>
      <c r="U58" s="52"/>
    </row>
    <row r="59" spans="1:21" s="8" customFormat="1" ht="19.5" customHeight="1">
      <c r="A59" s="17"/>
      <c r="B59" s="17"/>
      <c r="C59" s="17" t="s">
        <v>95</v>
      </c>
      <c r="D59" s="17"/>
      <c r="E59" s="18">
        <v>26963</v>
      </c>
      <c r="F59" s="18">
        <v>25144</v>
      </c>
      <c r="G59" s="18">
        <v>24155</v>
      </c>
      <c r="H59" s="18">
        <v>26473</v>
      </c>
      <c r="I59" s="18">
        <v>17970</v>
      </c>
      <c r="J59" s="18">
        <v>17305</v>
      </c>
      <c r="K59" s="18">
        <v>13749</v>
      </c>
      <c r="L59" s="19">
        <v>9418</v>
      </c>
      <c r="M59" s="19">
        <v>7300</v>
      </c>
      <c r="N59" s="20">
        <v>6479</v>
      </c>
      <c r="O59" s="20">
        <v>5402</v>
      </c>
      <c r="P59" s="20">
        <v>5717</v>
      </c>
      <c r="Q59" s="20">
        <v>8222</v>
      </c>
      <c r="R59" s="20">
        <v>8619</v>
      </c>
      <c r="S59" s="20">
        <v>9352</v>
      </c>
      <c r="T59" s="20">
        <v>11039</v>
      </c>
      <c r="U59" s="20">
        <v>9673</v>
      </c>
    </row>
    <row r="60" spans="1:21" s="8" customFormat="1" ht="19.5" customHeight="1">
      <c r="A60" s="24"/>
      <c r="B60" s="24"/>
      <c r="C60" s="24" t="s">
        <v>162</v>
      </c>
      <c r="D60" s="24"/>
      <c r="E60" s="25">
        <v>20612</v>
      </c>
      <c r="F60" s="25">
        <v>21315</v>
      </c>
      <c r="G60" s="25">
        <v>37987</v>
      </c>
      <c r="H60" s="25">
        <v>50631</v>
      </c>
      <c r="I60" s="25">
        <v>34618</v>
      </c>
      <c r="J60" s="25">
        <v>26546</v>
      </c>
      <c r="K60" s="25">
        <v>57192</v>
      </c>
      <c r="L60" s="26">
        <v>53129</v>
      </c>
      <c r="M60" s="26">
        <v>52154</v>
      </c>
      <c r="N60" s="27">
        <v>66914</v>
      </c>
      <c r="O60" s="27">
        <v>40803</v>
      </c>
      <c r="P60" s="27">
        <v>44854</v>
      </c>
      <c r="Q60" s="27">
        <v>66603</v>
      </c>
      <c r="R60" s="27">
        <v>76220</v>
      </c>
      <c r="S60" s="27">
        <v>56764</v>
      </c>
      <c r="T60" s="27">
        <v>9167</v>
      </c>
      <c r="U60" s="27">
        <v>18861</v>
      </c>
    </row>
    <row r="61" spans="1:21" s="8" customFormat="1" ht="19.5" customHeight="1">
      <c r="A61" s="17"/>
      <c r="B61" s="31" t="s">
        <v>163</v>
      </c>
      <c r="C61" s="17"/>
      <c r="D61" s="17"/>
      <c r="E61" s="51"/>
      <c r="F61" s="51"/>
      <c r="G61" s="51"/>
      <c r="H61" s="51"/>
      <c r="I61" s="51"/>
      <c r="J61" s="51"/>
      <c r="K61" s="51"/>
      <c r="L61" s="51"/>
      <c r="M61" s="51"/>
      <c r="N61" s="51"/>
      <c r="O61" s="51"/>
      <c r="P61" s="51"/>
      <c r="Q61" s="51"/>
      <c r="R61" s="51"/>
      <c r="S61" s="51"/>
      <c r="T61" s="51"/>
      <c r="U61" s="51"/>
    </row>
    <row r="62" ht="13.5">
      <c r="B62" s="55" t="s">
        <v>164</v>
      </c>
    </row>
    <row r="63" ht="13.5">
      <c r="B63" s="55" t="s">
        <v>165</v>
      </c>
    </row>
  </sheetData>
  <sheetProtection password="E59C" sheet="1" objects="1" scenarios="1"/>
  <mergeCells count="1">
    <mergeCell ref="B38:D38"/>
  </mergeCells>
  <printOptions horizontalCentered="1"/>
  <pageMargins left="0.7874015748031497" right="0.7874015748031497" top="0.7874015748031497" bottom="0.7874015748031497" header="0.5118110236220472" footer="0.5118110236220472"/>
  <pageSetup fitToHeight="0" fitToWidth="1" horizontalDpi="400" verticalDpi="400" orientation="portrait" paperSize="9" scale="37" r:id="rId1"/>
  <headerFooter alignWithMargins="0">
    <oddFooter>&amp;C&amp;10p.4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7"/>
  <sheetViews>
    <sheetView showGridLines="0" zoomScale="90" zoomScaleNormal="90" workbookViewId="0" topLeftCell="A1">
      <pane xSplit="5" ySplit="6" topLeftCell="L7" activePane="bottomRight" state="frozen"/>
      <selection pane="topLeft" activeCell="A1" sqref="A1"/>
      <selection pane="topRight" activeCell="F1" sqref="F1"/>
      <selection pane="bottomLeft" activeCell="A8" sqref="A8"/>
      <selection pane="bottomRight" activeCell="J13" sqref="J13"/>
    </sheetView>
  </sheetViews>
  <sheetFormatPr defaultColWidth="9.00390625" defaultRowHeight="13.5" outlineLevelCol="1"/>
  <cols>
    <col min="1" max="1" width="3.625" style="73" customWidth="1"/>
    <col min="2" max="2" width="1.625" style="70" customWidth="1"/>
    <col min="3" max="3" width="3.125" style="70" customWidth="1"/>
    <col min="4" max="4" width="4.375" style="70" customWidth="1"/>
    <col min="5" max="5" width="29.50390625" style="70" customWidth="1"/>
    <col min="6" max="8" width="9.375" style="70" customWidth="1"/>
    <col min="9" max="9" width="9.375" style="71" customWidth="1"/>
    <col min="10" max="14" width="9.375" style="70" customWidth="1"/>
    <col min="15" max="16" width="9.375" style="71" customWidth="1"/>
    <col min="17" max="17" width="3.50390625" style="71" customWidth="1"/>
    <col min="18" max="18" width="12.25390625" style="71" hidden="1" customWidth="1" outlineLevel="1"/>
    <col min="19" max="19" width="12.25390625" style="71" customWidth="1" collapsed="1"/>
    <col min="20" max="16384" width="9.00390625" style="73" customWidth="1"/>
  </cols>
  <sheetData>
    <row r="1" ht="18.75" customHeight="1">
      <c r="A1" s="69" t="s">
        <v>191</v>
      </c>
    </row>
    <row r="3" ht="13.5">
      <c r="A3" s="73" t="s">
        <v>192</v>
      </c>
    </row>
    <row r="4" spans="1:3" ht="18" customHeight="1">
      <c r="A4" s="73" t="s">
        <v>193</v>
      </c>
      <c r="C4" s="76"/>
    </row>
    <row r="5" spans="1:19" ht="14.25">
      <c r="A5" s="77"/>
      <c r="C5" s="76"/>
      <c r="F5" s="79"/>
      <c r="G5" s="79"/>
      <c r="H5" s="79"/>
      <c r="I5" s="79"/>
      <c r="J5" s="79"/>
      <c r="K5" s="79"/>
      <c r="L5" s="79"/>
      <c r="M5" s="79"/>
      <c r="N5" s="79"/>
      <c r="O5" s="79"/>
      <c r="P5" s="74" t="s">
        <v>186</v>
      </c>
      <c r="Q5" s="74"/>
      <c r="R5" s="82" t="s">
        <v>195</v>
      </c>
      <c r="S5" s="82" t="s">
        <v>195</v>
      </c>
    </row>
    <row r="6" spans="1:19" ht="24">
      <c r="A6" s="140"/>
      <c r="B6" s="142"/>
      <c r="C6" s="138"/>
      <c r="D6" s="138"/>
      <c r="E6" s="138"/>
      <c r="F6" s="83" t="s">
        <v>196</v>
      </c>
      <c r="G6" s="83" t="s">
        <v>197</v>
      </c>
      <c r="H6" s="83" t="s">
        <v>198</v>
      </c>
      <c r="I6" s="83" t="s">
        <v>199</v>
      </c>
      <c r="J6" s="83" t="s">
        <v>200</v>
      </c>
      <c r="K6" s="83" t="s">
        <v>201</v>
      </c>
      <c r="L6" s="83" t="s">
        <v>202</v>
      </c>
      <c r="M6" s="83" t="s">
        <v>203</v>
      </c>
      <c r="N6" s="83" t="s">
        <v>204</v>
      </c>
      <c r="O6" s="83" t="s">
        <v>205</v>
      </c>
      <c r="P6" s="100" t="s">
        <v>283</v>
      </c>
      <c r="Q6" s="83"/>
      <c r="R6" s="83" t="s">
        <v>285</v>
      </c>
      <c r="S6" s="83" t="s">
        <v>284</v>
      </c>
    </row>
    <row r="7" spans="1:14" ht="18" customHeight="1">
      <c r="A7" s="77" t="s">
        <v>194</v>
      </c>
      <c r="C7" s="76"/>
      <c r="F7" s="78"/>
      <c r="G7" s="78"/>
      <c r="H7" s="78"/>
      <c r="I7" s="78"/>
      <c r="J7" s="78"/>
      <c r="K7" s="78"/>
      <c r="L7" s="78"/>
      <c r="M7" s="78"/>
      <c r="N7" s="78"/>
    </row>
    <row r="8" spans="3:19" ht="16.5" customHeight="1">
      <c r="C8" s="76" t="s">
        <v>206</v>
      </c>
      <c r="D8" s="76"/>
      <c r="E8" s="76"/>
      <c r="F8" s="85">
        <v>1538262</v>
      </c>
      <c r="G8" s="85">
        <v>1672340</v>
      </c>
      <c r="H8" s="85">
        <v>1732012</v>
      </c>
      <c r="I8" s="85">
        <v>1773306</v>
      </c>
      <c r="J8" s="85">
        <v>1807406</v>
      </c>
      <c r="K8" s="85">
        <v>1909238</v>
      </c>
      <c r="L8" s="85">
        <v>2068925</v>
      </c>
      <c r="M8" s="85">
        <v>2219989</v>
      </c>
      <c r="N8" s="85">
        <v>2091696</v>
      </c>
      <c r="O8" s="85">
        <v>2016337</v>
      </c>
      <c r="P8" s="85">
        <v>1942013</v>
      </c>
      <c r="Q8" s="85"/>
      <c r="R8" s="85">
        <v>21681043.01075269</v>
      </c>
      <c r="S8" s="85">
        <v>23397747</v>
      </c>
    </row>
    <row r="9" spans="3:19" ht="16.5" customHeight="1">
      <c r="C9" s="70" t="s">
        <v>207</v>
      </c>
      <c r="F9" s="88">
        <v>924893</v>
      </c>
      <c r="G9" s="88">
        <v>972394</v>
      </c>
      <c r="H9" s="88">
        <v>991911</v>
      </c>
      <c r="I9" s="88">
        <v>1013249</v>
      </c>
      <c r="J9" s="88">
        <v>1058232</v>
      </c>
      <c r="K9" s="88">
        <v>1114238</v>
      </c>
      <c r="L9" s="88">
        <v>1206519</v>
      </c>
      <c r="M9" s="88">
        <v>1292262</v>
      </c>
      <c r="N9" s="88">
        <v>1237310</v>
      </c>
      <c r="O9" s="88">
        <v>1193994</v>
      </c>
      <c r="P9" s="88">
        <v>1151939</v>
      </c>
      <c r="Q9" s="88"/>
      <c r="R9" s="85">
        <v>12838645.161290321</v>
      </c>
      <c r="S9" s="85">
        <v>13878783</v>
      </c>
    </row>
    <row r="10" spans="3:19" ht="16.5" customHeight="1">
      <c r="C10" s="70" t="s">
        <v>208</v>
      </c>
      <c r="F10" s="88">
        <v>613369</v>
      </c>
      <c r="G10" s="88">
        <v>699946</v>
      </c>
      <c r="H10" s="88">
        <v>740101</v>
      </c>
      <c r="I10" s="88">
        <v>760057</v>
      </c>
      <c r="J10" s="88">
        <v>749174</v>
      </c>
      <c r="K10" s="88">
        <v>795000</v>
      </c>
      <c r="L10" s="88">
        <v>862406</v>
      </c>
      <c r="M10" s="88">
        <v>927727</v>
      </c>
      <c r="N10" s="88">
        <v>854386</v>
      </c>
      <c r="O10" s="88">
        <v>822343</v>
      </c>
      <c r="P10" s="88">
        <f>P8-P9</f>
        <v>790074</v>
      </c>
      <c r="Q10" s="88"/>
      <c r="R10" s="85">
        <v>8842397.849462366</v>
      </c>
      <c r="S10" s="85">
        <f>S8-S9</f>
        <v>9518964</v>
      </c>
    </row>
    <row r="11" spans="3:19" ht="16.5" customHeight="1">
      <c r="C11" s="70" t="s">
        <v>209</v>
      </c>
      <c r="F11" s="90">
        <v>508264</v>
      </c>
      <c r="G11" s="90">
        <v>570251</v>
      </c>
      <c r="H11" s="90">
        <v>610380</v>
      </c>
      <c r="I11" s="90">
        <v>614652</v>
      </c>
      <c r="J11" s="90">
        <v>618065</v>
      </c>
      <c r="K11" s="88">
        <v>646416</v>
      </c>
      <c r="L11" s="88">
        <v>688026</v>
      </c>
      <c r="M11" s="88">
        <v>746221</v>
      </c>
      <c r="N11" s="88">
        <v>779850</v>
      </c>
      <c r="O11" s="88">
        <v>756346</v>
      </c>
      <c r="P11" s="88">
        <v>729878</v>
      </c>
      <c r="Q11" s="88"/>
      <c r="R11" s="85">
        <v>8132752.688172043</v>
      </c>
      <c r="S11" s="85">
        <v>8793711</v>
      </c>
    </row>
    <row r="12" spans="3:19" ht="16.5" customHeight="1">
      <c r="C12" s="76" t="s">
        <v>210</v>
      </c>
      <c r="D12" s="76"/>
      <c r="E12" s="76"/>
      <c r="F12" s="85">
        <v>105105</v>
      </c>
      <c r="G12" s="85">
        <v>129695</v>
      </c>
      <c r="H12" s="85">
        <v>129721</v>
      </c>
      <c r="I12" s="85">
        <v>145405</v>
      </c>
      <c r="J12" s="85">
        <v>131109</v>
      </c>
      <c r="K12" s="85">
        <v>148584</v>
      </c>
      <c r="L12" s="85">
        <v>174380</v>
      </c>
      <c r="M12" s="85">
        <v>181506</v>
      </c>
      <c r="N12" s="85">
        <v>74536</v>
      </c>
      <c r="O12" s="85">
        <v>65997</v>
      </c>
      <c r="P12" s="85">
        <f>P10-P11</f>
        <v>60196</v>
      </c>
      <c r="Q12" s="85"/>
      <c r="R12" s="85">
        <v>709645.1612903225</v>
      </c>
      <c r="S12" s="85">
        <f>S10-S11</f>
        <v>725253</v>
      </c>
    </row>
    <row r="13" spans="3:19" ht="16.5" customHeight="1">
      <c r="C13" s="76" t="s">
        <v>211</v>
      </c>
      <c r="D13" s="76"/>
      <c r="E13" s="76"/>
      <c r="F13" s="85">
        <v>97765</v>
      </c>
      <c r="G13" s="85">
        <v>113950</v>
      </c>
      <c r="H13" s="85">
        <v>119708</v>
      </c>
      <c r="I13" s="85">
        <v>138472</v>
      </c>
      <c r="J13" s="85">
        <v>130983</v>
      </c>
      <c r="K13" s="85">
        <v>152766</v>
      </c>
      <c r="L13" s="85">
        <v>174519</v>
      </c>
      <c r="M13" s="85">
        <v>174669</v>
      </c>
      <c r="N13" s="85">
        <v>30939</v>
      </c>
      <c r="O13" s="85">
        <v>57524</v>
      </c>
      <c r="P13" s="85">
        <v>45400</v>
      </c>
      <c r="Q13" s="85"/>
      <c r="R13" s="85">
        <v>618537.6344086021</v>
      </c>
      <c r="S13" s="85">
        <v>546988</v>
      </c>
    </row>
    <row r="14" spans="3:19" ht="16.5" customHeight="1">
      <c r="C14" s="70" t="s">
        <v>190</v>
      </c>
      <c r="F14" s="90">
        <v>43512</v>
      </c>
      <c r="G14" s="90">
        <v>51147</v>
      </c>
      <c r="H14" s="90">
        <v>49089</v>
      </c>
      <c r="I14" s="90">
        <v>54768</v>
      </c>
      <c r="J14" s="90">
        <v>48840</v>
      </c>
      <c r="K14" s="90">
        <v>56165</v>
      </c>
      <c r="L14" s="90">
        <v>64326</v>
      </c>
      <c r="M14" s="90">
        <v>63396</v>
      </c>
      <c r="N14" s="90">
        <v>22158</v>
      </c>
      <c r="O14" s="90">
        <v>27678</v>
      </c>
      <c r="P14" s="90">
        <v>22621</v>
      </c>
      <c r="Q14" s="90"/>
      <c r="R14" s="85">
        <v>297612.9032258065</v>
      </c>
      <c r="S14" s="85">
        <v>272542</v>
      </c>
    </row>
    <row r="15" spans="3:19" ht="16.5" customHeight="1">
      <c r="C15" s="70" t="s">
        <v>212</v>
      </c>
      <c r="F15" s="90">
        <v>53228</v>
      </c>
      <c r="G15" s="90">
        <v>61614</v>
      </c>
      <c r="H15" s="90">
        <v>71648</v>
      </c>
      <c r="I15" s="90">
        <v>89049</v>
      </c>
      <c r="J15" s="90">
        <v>80537</v>
      </c>
      <c r="K15" s="90">
        <v>95022</v>
      </c>
      <c r="L15" s="90">
        <v>106224</v>
      </c>
      <c r="M15" s="90">
        <v>106463</v>
      </c>
      <c r="N15" s="90">
        <v>6530</v>
      </c>
      <c r="O15" s="90">
        <v>27873</v>
      </c>
      <c r="P15" s="90">
        <v>19650</v>
      </c>
      <c r="Q15" s="90"/>
      <c r="R15" s="85">
        <v>299709.6774193548</v>
      </c>
      <c r="S15" s="85">
        <v>236747</v>
      </c>
    </row>
    <row r="16" spans="3:19" ht="16.5" customHeight="1">
      <c r="C16" s="70" t="s">
        <v>213</v>
      </c>
      <c r="F16" s="91" t="s">
        <v>214</v>
      </c>
      <c r="G16" s="91" t="s">
        <v>214</v>
      </c>
      <c r="H16" s="90">
        <v>865</v>
      </c>
      <c r="I16" s="90">
        <v>2717</v>
      </c>
      <c r="J16" s="90">
        <v>2606</v>
      </c>
      <c r="K16" s="90">
        <v>2035</v>
      </c>
      <c r="L16" s="90">
        <v>5500</v>
      </c>
      <c r="M16" s="91" t="s">
        <v>214</v>
      </c>
      <c r="N16" s="91" t="s">
        <v>214</v>
      </c>
      <c r="O16" s="91" t="s">
        <v>282</v>
      </c>
      <c r="P16" s="91" t="s">
        <v>282</v>
      </c>
      <c r="Q16" s="91"/>
      <c r="R16" s="133" t="s">
        <v>282</v>
      </c>
      <c r="S16" s="133" t="s">
        <v>282</v>
      </c>
    </row>
    <row r="17" spans="3:19" ht="16.5" customHeight="1">
      <c r="C17" s="76" t="s">
        <v>215</v>
      </c>
      <c r="D17" s="76"/>
      <c r="E17" s="76"/>
      <c r="F17" s="85">
        <v>53228</v>
      </c>
      <c r="G17" s="85">
        <v>61614</v>
      </c>
      <c r="H17" s="85">
        <v>72513</v>
      </c>
      <c r="I17" s="85">
        <v>91766</v>
      </c>
      <c r="J17" s="85">
        <v>83143</v>
      </c>
      <c r="K17" s="85">
        <v>97057</v>
      </c>
      <c r="L17" s="85">
        <v>111724</v>
      </c>
      <c r="M17" s="85">
        <v>106463</v>
      </c>
      <c r="N17" s="85">
        <v>6530</v>
      </c>
      <c r="O17" s="85">
        <v>27873</v>
      </c>
      <c r="P17" s="85">
        <v>19650</v>
      </c>
      <c r="Q17" s="85"/>
      <c r="R17" s="85">
        <v>299709.6774193548</v>
      </c>
      <c r="S17" s="85">
        <v>236747</v>
      </c>
    </row>
    <row r="18" spans="6:19" ht="16.5" customHeight="1">
      <c r="F18" s="59"/>
      <c r="G18" s="59"/>
      <c r="H18" s="59"/>
      <c r="I18" s="59"/>
      <c r="J18" s="59"/>
      <c r="K18" s="59"/>
      <c r="L18" s="59"/>
      <c r="M18" s="59"/>
      <c r="N18" s="59"/>
      <c r="O18" s="59"/>
      <c r="P18" s="59"/>
      <c r="Q18" s="59"/>
      <c r="R18" s="59"/>
      <c r="S18" s="59"/>
    </row>
    <row r="19" spans="2:19" s="93" customFormat="1" ht="16.5" customHeight="1">
      <c r="B19" s="60"/>
      <c r="C19" s="60" t="s">
        <v>216</v>
      </c>
      <c r="D19" s="60"/>
      <c r="E19" s="60"/>
      <c r="F19" s="60">
        <v>110.6</v>
      </c>
      <c r="G19" s="60">
        <v>125.1</v>
      </c>
      <c r="H19" s="60">
        <v>121.96</v>
      </c>
      <c r="I19" s="60">
        <v>113.09</v>
      </c>
      <c r="J19" s="60">
        <v>107.58</v>
      </c>
      <c r="K19" s="60">
        <v>113.26</v>
      </c>
      <c r="L19" s="60">
        <v>117.02</v>
      </c>
      <c r="M19" s="60">
        <v>114.4</v>
      </c>
      <c r="N19" s="60">
        <v>100.55</v>
      </c>
      <c r="O19" s="60">
        <v>92.91</v>
      </c>
      <c r="P19" s="60">
        <v>85.77</v>
      </c>
      <c r="Q19" s="60"/>
      <c r="R19" s="60"/>
      <c r="S19" s="60"/>
    </row>
    <row r="20" spans="2:19" s="93" customFormat="1" ht="16.5" customHeight="1">
      <c r="B20" s="60"/>
      <c r="C20" s="95" t="s">
        <v>217</v>
      </c>
      <c r="D20" s="95"/>
      <c r="E20" s="95"/>
      <c r="F20" s="95">
        <v>100.41</v>
      </c>
      <c r="G20" s="95">
        <v>110.6</v>
      </c>
      <c r="H20" s="95">
        <v>121</v>
      </c>
      <c r="I20" s="95">
        <v>132.65</v>
      </c>
      <c r="J20" s="95">
        <v>135.25</v>
      </c>
      <c r="K20" s="95">
        <v>137.86</v>
      </c>
      <c r="L20" s="95">
        <v>150.08</v>
      </c>
      <c r="M20" s="95">
        <v>161.69</v>
      </c>
      <c r="N20" s="95">
        <v>143.74</v>
      </c>
      <c r="O20" s="95">
        <v>131.21</v>
      </c>
      <c r="P20" s="95">
        <v>113.28</v>
      </c>
      <c r="Q20" s="95"/>
      <c r="R20" s="95"/>
      <c r="S20" s="95"/>
    </row>
    <row r="21" spans="1:19" s="93" customFormat="1" ht="16.5" customHeight="1">
      <c r="A21" s="156" t="s">
        <v>293</v>
      </c>
      <c r="B21" s="151"/>
      <c r="C21" s="60"/>
      <c r="D21" s="60"/>
      <c r="E21" s="60"/>
      <c r="F21" s="60"/>
      <c r="G21" s="60"/>
      <c r="H21" s="60"/>
      <c r="I21" s="60"/>
      <c r="J21" s="60"/>
      <c r="K21" s="60"/>
      <c r="L21" s="60"/>
      <c r="M21" s="60"/>
      <c r="N21" s="60"/>
      <c r="O21" s="60"/>
      <c r="P21" s="60"/>
      <c r="Q21" s="60"/>
      <c r="R21" s="60"/>
      <c r="S21" s="60"/>
    </row>
    <row r="22" spans="1:19" s="93" customFormat="1" ht="16.5" customHeight="1">
      <c r="A22" s="96"/>
      <c r="B22" s="60"/>
      <c r="C22" s="60"/>
      <c r="D22" s="60"/>
      <c r="E22" s="60"/>
      <c r="F22" s="60"/>
      <c r="G22" s="60"/>
      <c r="H22" s="60"/>
      <c r="I22" s="60"/>
      <c r="J22" s="60"/>
      <c r="K22" s="60"/>
      <c r="L22" s="60"/>
      <c r="M22" s="60"/>
      <c r="N22" s="60"/>
      <c r="O22" s="94"/>
      <c r="P22" s="60"/>
      <c r="Q22" s="60"/>
      <c r="R22" s="60"/>
      <c r="S22" s="60"/>
    </row>
    <row r="23" spans="1:19" ht="21.75" customHeight="1">
      <c r="A23" s="154" t="s">
        <v>218</v>
      </c>
      <c r="B23" s="80"/>
      <c r="C23" s="80"/>
      <c r="E23" s="70" t="s">
        <v>219</v>
      </c>
      <c r="P23" s="70"/>
      <c r="Q23" s="70"/>
      <c r="R23" s="70"/>
      <c r="S23" s="70"/>
    </row>
    <row r="24" spans="1:19" ht="16.5" customHeight="1">
      <c r="A24" s="144"/>
      <c r="B24" s="145"/>
      <c r="C24" s="146" t="s">
        <v>220</v>
      </c>
      <c r="D24" s="146"/>
      <c r="E24" s="146"/>
      <c r="F24" s="152" t="s">
        <v>221</v>
      </c>
      <c r="G24" s="152" t="s">
        <v>221</v>
      </c>
      <c r="H24" s="152" t="s">
        <v>221</v>
      </c>
      <c r="I24" s="152" t="s">
        <v>221</v>
      </c>
      <c r="J24" s="153">
        <v>1531428</v>
      </c>
      <c r="K24" s="153">
        <v>1637228</v>
      </c>
      <c r="L24" s="153">
        <v>1774467</v>
      </c>
      <c r="M24" s="153">
        <v>1909573</v>
      </c>
      <c r="N24" s="153">
        <v>1833098</v>
      </c>
      <c r="O24" s="153">
        <v>1790243</v>
      </c>
      <c r="P24" s="153">
        <v>1713307</v>
      </c>
      <c r="Q24" s="153"/>
      <c r="R24" s="148">
        <v>19249924.731182795</v>
      </c>
      <c r="S24" s="148">
        <f>SUM(S25:S26)</f>
        <v>20642253</v>
      </c>
    </row>
    <row r="25" spans="2:20" s="96" customFormat="1" ht="16.5" customHeight="1">
      <c r="B25" s="55"/>
      <c r="D25" s="56" t="s">
        <v>222</v>
      </c>
      <c r="E25" s="57"/>
      <c r="F25" s="57" t="s">
        <v>183</v>
      </c>
      <c r="G25" s="57" t="s">
        <v>183</v>
      </c>
      <c r="H25" s="57" t="s">
        <v>183</v>
      </c>
      <c r="I25" s="57" t="s">
        <v>183</v>
      </c>
      <c r="J25" s="57">
        <v>1332299</v>
      </c>
      <c r="K25" s="57">
        <v>1446635</v>
      </c>
      <c r="L25" s="57">
        <v>1580155</v>
      </c>
      <c r="M25" s="57">
        <v>1709491</v>
      </c>
      <c r="N25" s="57">
        <v>1598614</v>
      </c>
      <c r="O25" s="57">
        <v>1516172</v>
      </c>
      <c r="P25" s="57">
        <v>1429824</v>
      </c>
      <c r="Q25" s="57"/>
      <c r="R25" s="86">
        <v>16302924.731182795</v>
      </c>
      <c r="S25" s="86">
        <v>17226795</v>
      </c>
      <c r="T25" s="73"/>
    </row>
    <row r="26" spans="2:20" s="96" customFormat="1" ht="16.5" customHeight="1">
      <c r="B26" s="55"/>
      <c r="D26" s="56" t="s">
        <v>223</v>
      </c>
      <c r="E26" s="57"/>
      <c r="F26" s="57" t="s">
        <v>183</v>
      </c>
      <c r="G26" s="57" t="s">
        <v>183</v>
      </c>
      <c r="H26" s="57" t="s">
        <v>183</v>
      </c>
      <c r="I26" s="57" t="s">
        <v>183</v>
      </c>
      <c r="J26" s="57">
        <v>199129</v>
      </c>
      <c r="K26" s="57">
        <v>190593</v>
      </c>
      <c r="L26" s="57">
        <v>194312</v>
      </c>
      <c r="M26" s="57">
        <v>200082</v>
      </c>
      <c r="N26" s="57">
        <v>234484</v>
      </c>
      <c r="O26" s="57">
        <v>274071</v>
      </c>
      <c r="P26" s="57">
        <v>283483</v>
      </c>
      <c r="Q26" s="57"/>
      <c r="R26" s="86">
        <v>2947000</v>
      </c>
      <c r="S26" s="86">
        <v>3415458</v>
      </c>
      <c r="T26" s="73"/>
    </row>
    <row r="27" spans="2:20" s="96" customFormat="1" ht="16.5" customHeight="1">
      <c r="B27" s="55"/>
      <c r="C27" s="55" t="s">
        <v>224</v>
      </c>
      <c r="D27" s="55"/>
      <c r="E27" s="57"/>
      <c r="F27" s="57" t="s">
        <v>183</v>
      </c>
      <c r="G27" s="57" t="s">
        <v>183</v>
      </c>
      <c r="H27" s="57" t="s">
        <v>183</v>
      </c>
      <c r="I27" s="57" t="s">
        <v>183</v>
      </c>
      <c r="J27" s="57">
        <v>119408</v>
      </c>
      <c r="K27" s="57">
        <v>120636</v>
      </c>
      <c r="L27" s="57">
        <v>133387</v>
      </c>
      <c r="M27" s="57">
        <v>144340</v>
      </c>
      <c r="N27" s="57">
        <v>115550</v>
      </c>
      <c r="O27" s="57">
        <v>101692</v>
      </c>
      <c r="P27" s="57">
        <v>106830</v>
      </c>
      <c r="Q27" s="57"/>
      <c r="R27" s="86">
        <v>1093462.365591398</v>
      </c>
      <c r="S27" s="86">
        <v>1287108</v>
      </c>
      <c r="T27" s="73"/>
    </row>
    <row r="28" spans="2:20" s="96" customFormat="1" ht="16.5" customHeight="1">
      <c r="B28" s="55"/>
      <c r="C28" s="55" t="s">
        <v>225</v>
      </c>
      <c r="D28" s="55"/>
      <c r="E28" s="55"/>
      <c r="F28" s="57" t="s">
        <v>183</v>
      </c>
      <c r="G28" s="57" t="s">
        <v>183</v>
      </c>
      <c r="H28" s="57" t="s">
        <v>183</v>
      </c>
      <c r="I28" s="57" t="s">
        <v>183</v>
      </c>
      <c r="J28" s="57">
        <v>156570</v>
      </c>
      <c r="K28" s="57">
        <v>151374</v>
      </c>
      <c r="L28" s="57">
        <v>161071</v>
      </c>
      <c r="M28" s="57">
        <v>166076</v>
      </c>
      <c r="N28" s="57">
        <v>143048</v>
      </c>
      <c r="O28" s="57">
        <v>124402</v>
      </c>
      <c r="P28" s="57">
        <v>121876</v>
      </c>
      <c r="Q28" s="57"/>
      <c r="R28" s="86">
        <v>1337655.9139784947</v>
      </c>
      <c r="S28" s="86">
        <v>1468386</v>
      </c>
      <c r="T28" s="73"/>
    </row>
    <row r="29" spans="1:19" s="96" customFormat="1" ht="16.5" customHeight="1">
      <c r="A29" s="157" t="s">
        <v>226</v>
      </c>
      <c r="B29" s="55"/>
      <c r="C29" s="55"/>
      <c r="D29" s="55"/>
      <c r="E29" s="55"/>
      <c r="F29" s="57"/>
      <c r="G29" s="57"/>
      <c r="H29" s="57"/>
      <c r="I29" s="57"/>
      <c r="J29" s="57"/>
      <c r="K29" s="57"/>
      <c r="L29" s="57"/>
      <c r="M29" s="57"/>
      <c r="N29" s="57"/>
      <c r="O29" s="57"/>
      <c r="P29" s="57"/>
      <c r="Q29" s="57"/>
      <c r="R29" s="86"/>
      <c r="S29" s="86"/>
    </row>
    <row r="30" spans="3:19" ht="16.5" customHeight="1">
      <c r="C30" s="80"/>
      <c r="F30" s="59"/>
      <c r="G30" s="59"/>
      <c r="H30" s="59"/>
      <c r="I30" s="59"/>
      <c r="J30" s="59"/>
      <c r="K30" s="59"/>
      <c r="L30" s="59"/>
      <c r="M30" s="59"/>
      <c r="N30" s="59"/>
      <c r="O30" s="59"/>
      <c r="P30" s="59"/>
      <c r="Q30" s="59"/>
      <c r="R30" s="59"/>
      <c r="S30" s="59"/>
    </row>
    <row r="31" spans="1:19" ht="21.75" customHeight="1">
      <c r="A31" s="155" t="s">
        <v>292</v>
      </c>
      <c r="B31" s="81"/>
      <c r="C31" s="82"/>
      <c r="D31" s="82"/>
      <c r="E31" s="82"/>
      <c r="F31" s="84"/>
      <c r="G31" s="84"/>
      <c r="H31" s="84"/>
      <c r="I31" s="84"/>
      <c r="J31" s="84"/>
      <c r="K31" s="84"/>
      <c r="L31" s="84"/>
      <c r="M31" s="84"/>
      <c r="N31" s="84"/>
      <c r="O31" s="97"/>
      <c r="P31" s="97"/>
      <c r="Q31" s="97"/>
      <c r="R31" s="97"/>
      <c r="S31" s="97"/>
    </row>
    <row r="32" spans="2:20" s="96" customFormat="1" ht="16.5" customHeight="1">
      <c r="B32" s="55"/>
      <c r="C32" s="56" t="s">
        <v>227</v>
      </c>
      <c r="D32" s="56"/>
      <c r="E32" s="55"/>
      <c r="F32" s="55">
        <v>930433</v>
      </c>
      <c r="G32" s="55">
        <v>902655</v>
      </c>
      <c r="H32" s="55">
        <v>889676</v>
      </c>
      <c r="I32" s="55">
        <v>907121</v>
      </c>
      <c r="J32" s="55">
        <v>966273</v>
      </c>
      <c r="K32" s="55">
        <v>966224</v>
      </c>
      <c r="L32" s="55">
        <v>1002251</v>
      </c>
      <c r="M32" s="55">
        <v>1016034</v>
      </c>
      <c r="N32" s="55">
        <v>938331</v>
      </c>
      <c r="O32" s="55">
        <v>876578</v>
      </c>
      <c r="P32" s="55">
        <v>875859</v>
      </c>
      <c r="Q32" s="55"/>
      <c r="R32" s="86">
        <v>9425569.892473118</v>
      </c>
      <c r="S32" s="86">
        <v>10552518</v>
      </c>
      <c r="T32" s="73"/>
    </row>
    <row r="33" spans="2:20" s="96" customFormat="1" ht="16.5" customHeight="1">
      <c r="B33" s="55"/>
      <c r="C33" s="56" t="s">
        <v>228</v>
      </c>
      <c r="D33" s="56"/>
      <c r="E33" s="55"/>
      <c r="F33" s="55">
        <v>607829</v>
      </c>
      <c r="G33" s="55">
        <v>769685</v>
      </c>
      <c r="H33" s="55">
        <v>842336</v>
      </c>
      <c r="I33" s="55">
        <v>866185</v>
      </c>
      <c r="J33" s="55">
        <v>841133</v>
      </c>
      <c r="K33" s="55">
        <v>943014</v>
      </c>
      <c r="L33" s="55">
        <v>1066674</v>
      </c>
      <c r="M33" s="55">
        <v>1203955</v>
      </c>
      <c r="N33" s="55">
        <v>1153365</v>
      </c>
      <c r="O33" s="55">
        <v>1139759</v>
      </c>
      <c r="P33" s="55">
        <f>SUM(P34:P36)</f>
        <v>1066154</v>
      </c>
      <c r="Q33" s="55"/>
      <c r="R33" s="86">
        <v>12255473.118279569</v>
      </c>
      <c r="S33" s="86">
        <f>SUM(S34:S36)</f>
        <v>12845229</v>
      </c>
      <c r="T33" s="73"/>
    </row>
    <row r="34" spans="2:20" s="96" customFormat="1" ht="16.5" customHeight="1">
      <c r="B34" s="55"/>
      <c r="D34" s="56" t="s">
        <v>229</v>
      </c>
      <c r="E34" s="55"/>
      <c r="F34" s="55">
        <v>252698</v>
      </c>
      <c r="G34" s="55">
        <v>341747</v>
      </c>
      <c r="H34" s="55">
        <v>343940</v>
      </c>
      <c r="I34" s="55">
        <v>326380</v>
      </c>
      <c r="J34" s="55">
        <v>325597</v>
      </c>
      <c r="K34" s="55">
        <v>387412</v>
      </c>
      <c r="L34" s="55">
        <v>426453</v>
      </c>
      <c r="M34" s="55">
        <v>434799</v>
      </c>
      <c r="N34" s="55">
        <v>502862</v>
      </c>
      <c r="O34" s="55">
        <v>557687</v>
      </c>
      <c r="P34" s="55">
        <v>521970</v>
      </c>
      <c r="Q34" s="55"/>
      <c r="R34" s="86">
        <v>5996634.408602151</v>
      </c>
      <c r="S34" s="86">
        <v>6288795</v>
      </c>
      <c r="T34" s="73"/>
    </row>
    <row r="35" spans="2:20" s="96" customFormat="1" ht="16.5" customHeight="1">
      <c r="B35" s="55"/>
      <c r="D35" s="56" t="s">
        <v>230</v>
      </c>
      <c r="E35" s="55"/>
      <c r="F35" s="55">
        <v>247449</v>
      </c>
      <c r="G35" s="55">
        <v>311312</v>
      </c>
      <c r="H35" s="55">
        <v>354477</v>
      </c>
      <c r="I35" s="55">
        <v>402392</v>
      </c>
      <c r="J35" s="55">
        <v>408906</v>
      </c>
      <c r="K35" s="55">
        <v>434800</v>
      </c>
      <c r="L35" s="55">
        <v>507158</v>
      </c>
      <c r="M35" s="55">
        <v>603219</v>
      </c>
      <c r="N35" s="55">
        <v>523407</v>
      </c>
      <c r="O35" s="55">
        <v>458584</v>
      </c>
      <c r="P35" s="55">
        <v>413936</v>
      </c>
      <c r="Q35" s="55"/>
      <c r="R35" s="86">
        <v>4931010.752688172</v>
      </c>
      <c r="S35" s="86">
        <v>4987181</v>
      </c>
      <c r="T35" s="73"/>
    </row>
    <row r="36" spans="2:20" s="96" customFormat="1" ht="16.5" customHeight="1">
      <c r="B36" s="55"/>
      <c r="D36" s="55" t="s">
        <v>225</v>
      </c>
      <c r="E36" s="55"/>
      <c r="F36" s="55">
        <v>107682</v>
      </c>
      <c r="G36" s="55">
        <v>116626</v>
      </c>
      <c r="H36" s="55">
        <v>143919</v>
      </c>
      <c r="I36" s="55">
        <v>137413</v>
      </c>
      <c r="J36" s="55">
        <v>106630</v>
      </c>
      <c r="K36" s="55">
        <v>120802</v>
      </c>
      <c r="L36" s="55">
        <v>133063</v>
      </c>
      <c r="M36" s="55">
        <v>165937</v>
      </c>
      <c r="N36" s="55">
        <v>127096</v>
      </c>
      <c r="O36" s="55">
        <v>123488</v>
      </c>
      <c r="P36" s="55">
        <v>130248</v>
      </c>
      <c r="Q36" s="55"/>
      <c r="R36" s="86">
        <v>1327827.9569892474</v>
      </c>
      <c r="S36" s="86">
        <v>1569253</v>
      </c>
      <c r="T36" s="73"/>
    </row>
    <row r="37" spans="2:19" s="96" customFormat="1" ht="16.5" customHeight="1">
      <c r="B37" s="55"/>
      <c r="D37" s="55"/>
      <c r="E37" s="55"/>
      <c r="F37" s="55"/>
      <c r="G37" s="55"/>
      <c r="H37" s="55"/>
      <c r="I37" s="55"/>
      <c r="J37" s="55"/>
      <c r="K37" s="55"/>
      <c r="L37" s="55"/>
      <c r="M37" s="55"/>
      <c r="N37" s="55"/>
      <c r="O37" s="89"/>
      <c r="P37" s="89"/>
      <c r="Q37" s="89"/>
      <c r="R37" s="87"/>
      <c r="S37" s="87"/>
    </row>
  </sheetData>
  <sheetProtection password="E59C" sheet="1" objects="1" scenarios="1"/>
  <printOptions horizontalCentered="1"/>
  <pageMargins left="0.3937007874015748" right="0.3937007874015748" top="0.6692913385826772" bottom="0.4724409448818898" header="0.2362204724409449" footer="0.31496062992125984"/>
  <pageSetup fitToHeight="1" fitToWidth="1" horizontalDpi="600" verticalDpi="600" orientation="landscape" paperSize="8"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J43"/>
  <sheetViews>
    <sheetView showGridLines="0" zoomScale="90" zoomScaleNormal="90" workbookViewId="0" topLeftCell="A1">
      <pane xSplit="5" topLeftCell="Q1" activePane="topRight" state="frozen"/>
      <selection pane="topLeft" activeCell="H17" sqref="H17"/>
      <selection pane="topRight" activeCell="J12" sqref="J12"/>
    </sheetView>
  </sheetViews>
  <sheetFormatPr defaultColWidth="9.00390625" defaultRowHeight="13.5" outlineLevelCol="1"/>
  <cols>
    <col min="1" max="1" width="3.625" style="73" customWidth="1"/>
    <col min="2" max="2" width="1.625" style="70" customWidth="1"/>
    <col min="3" max="3" width="3.125" style="70" customWidth="1"/>
    <col min="4" max="4" width="4.375" style="70" customWidth="1"/>
    <col min="5" max="5" width="29.50390625" style="70" customWidth="1"/>
    <col min="6" max="8" width="9.375" style="70" customWidth="1"/>
    <col min="9" max="9" width="9.375" style="71" customWidth="1"/>
    <col min="10" max="14" width="9.375" style="70" customWidth="1"/>
    <col min="15" max="16" width="9.375" style="71" customWidth="1"/>
    <col min="17" max="17" width="3.50390625" style="71" customWidth="1"/>
    <col min="18" max="18" width="11.25390625" style="130" hidden="1" customWidth="1" outlineLevel="1"/>
    <col min="19" max="19" width="9.875" style="71" customWidth="1" collapsed="1"/>
    <col min="20" max="34" width="9.50390625" style="73" customWidth="1"/>
    <col min="35" max="16384" width="9.00390625" style="73" customWidth="1"/>
  </cols>
  <sheetData>
    <row r="1" spans="1:19" ht="16.5" customHeight="1">
      <c r="A1" s="69" t="s">
        <v>231</v>
      </c>
      <c r="F1" s="55"/>
      <c r="G1" s="55"/>
      <c r="H1" s="55"/>
      <c r="I1" s="55"/>
      <c r="J1" s="55"/>
      <c r="K1" s="55"/>
      <c r="L1" s="55"/>
      <c r="M1" s="55"/>
      <c r="N1" s="55"/>
      <c r="O1" s="89"/>
      <c r="P1" s="89"/>
      <c r="Q1" s="89"/>
      <c r="R1" s="55"/>
      <c r="S1" s="89"/>
    </row>
    <row r="2" spans="1:19" ht="16.5" customHeight="1">
      <c r="A2" s="73" t="s">
        <v>192</v>
      </c>
      <c r="F2" s="55"/>
      <c r="G2" s="55"/>
      <c r="H2" s="55"/>
      <c r="I2" s="55"/>
      <c r="J2" s="55"/>
      <c r="K2" s="55"/>
      <c r="L2" s="55"/>
      <c r="M2" s="55"/>
      <c r="N2" s="55"/>
      <c r="O2" s="89"/>
      <c r="P2" s="89"/>
      <c r="Q2" s="89"/>
      <c r="R2" s="55"/>
      <c r="S2" s="89"/>
    </row>
    <row r="3" spans="1:19" ht="16.5" customHeight="1">
      <c r="A3" s="73" t="s">
        <v>193</v>
      </c>
      <c r="F3" s="55"/>
      <c r="G3" s="55"/>
      <c r="H3" s="55"/>
      <c r="I3" s="55"/>
      <c r="J3" s="55"/>
      <c r="K3" s="55"/>
      <c r="L3" s="55"/>
      <c r="M3" s="55"/>
      <c r="N3" s="55"/>
      <c r="O3" s="89"/>
      <c r="P3" s="89"/>
      <c r="Q3" s="89"/>
      <c r="R3" s="55"/>
      <c r="S3" s="89"/>
    </row>
    <row r="4" spans="6:19" ht="16.5" customHeight="1">
      <c r="F4" s="79"/>
      <c r="G4" s="79"/>
      <c r="H4" s="79"/>
      <c r="I4" s="79"/>
      <c r="J4" s="79"/>
      <c r="K4" s="79"/>
      <c r="L4" s="79"/>
      <c r="M4" s="79"/>
      <c r="N4" s="79"/>
      <c r="O4" s="79"/>
      <c r="P4" s="74" t="s">
        <v>186</v>
      </c>
      <c r="Q4" s="74"/>
      <c r="R4" s="128" t="s">
        <v>195</v>
      </c>
      <c r="S4" s="82" t="s">
        <v>195</v>
      </c>
    </row>
    <row r="5" spans="1:19" ht="24">
      <c r="A5" s="140"/>
      <c r="B5" s="142"/>
      <c r="C5" s="138"/>
      <c r="D5" s="138"/>
      <c r="E5" s="138"/>
      <c r="F5" s="83" t="s">
        <v>196</v>
      </c>
      <c r="G5" s="83" t="s">
        <v>197</v>
      </c>
      <c r="H5" s="83" t="s">
        <v>198</v>
      </c>
      <c r="I5" s="83" t="s">
        <v>199</v>
      </c>
      <c r="J5" s="83" t="s">
        <v>200</v>
      </c>
      <c r="K5" s="83" t="s">
        <v>201</v>
      </c>
      <c r="L5" s="83" t="s">
        <v>202</v>
      </c>
      <c r="M5" s="83" t="s">
        <v>203</v>
      </c>
      <c r="N5" s="83" t="s">
        <v>204</v>
      </c>
      <c r="O5" s="83" t="s">
        <v>205</v>
      </c>
      <c r="P5" s="100" t="s">
        <v>283</v>
      </c>
      <c r="Q5" s="83"/>
      <c r="R5" s="129" t="s">
        <v>285</v>
      </c>
      <c r="S5" s="83" t="s">
        <v>283</v>
      </c>
    </row>
    <row r="6" spans="1:19" ht="16.5" customHeight="1">
      <c r="A6" s="158" t="s">
        <v>232</v>
      </c>
      <c r="B6" s="146"/>
      <c r="C6" s="146"/>
      <c r="D6" s="146"/>
      <c r="E6" s="146"/>
      <c r="F6" s="148"/>
      <c r="G6" s="148"/>
      <c r="H6" s="148"/>
      <c r="I6" s="148"/>
      <c r="J6" s="148"/>
      <c r="K6" s="148"/>
      <c r="L6" s="148"/>
      <c r="M6" s="148"/>
      <c r="N6" s="148"/>
      <c r="O6" s="159"/>
      <c r="P6" s="159"/>
      <c r="Q6" s="159"/>
      <c r="R6" s="148"/>
      <c r="S6" s="159"/>
    </row>
    <row r="7" spans="2:20" ht="16.5" customHeight="1">
      <c r="B7" s="55"/>
      <c r="C7" s="55" t="s">
        <v>233</v>
      </c>
      <c r="D7" s="55"/>
      <c r="E7" s="55"/>
      <c r="F7" s="55">
        <v>78239</v>
      </c>
      <c r="G7" s="55">
        <v>80799</v>
      </c>
      <c r="H7" s="55">
        <v>83551</v>
      </c>
      <c r="I7" s="55">
        <v>92515</v>
      </c>
      <c r="J7" s="55">
        <v>110478</v>
      </c>
      <c r="K7" s="55">
        <v>110385</v>
      </c>
      <c r="L7" s="55">
        <v>114985</v>
      </c>
      <c r="M7" s="55">
        <v>126033</v>
      </c>
      <c r="N7" s="55">
        <v>124406</v>
      </c>
      <c r="O7" s="55">
        <v>109826</v>
      </c>
      <c r="P7" s="55">
        <v>110822</v>
      </c>
      <c r="Q7" s="55"/>
      <c r="R7" s="55">
        <v>1180924.7311827957</v>
      </c>
      <c r="S7" s="55">
        <f>(P7/83)*1000</f>
        <v>1335204.8192771084</v>
      </c>
      <c r="T7" s="96"/>
    </row>
    <row r="8" spans="2:19" s="96" customFormat="1" ht="16.5" customHeight="1">
      <c r="B8" s="55"/>
      <c r="C8" s="55" t="s">
        <v>234</v>
      </c>
      <c r="D8" s="55"/>
      <c r="E8" s="55"/>
      <c r="F8" s="86">
        <v>62142</v>
      </c>
      <c r="G8" s="86">
        <v>73782</v>
      </c>
      <c r="H8" s="86">
        <v>69558</v>
      </c>
      <c r="I8" s="86">
        <v>67684</v>
      </c>
      <c r="J8" s="86">
        <v>66796</v>
      </c>
      <c r="K8" s="86">
        <v>67468</v>
      </c>
      <c r="L8" s="86">
        <v>72432</v>
      </c>
      <c r="M8" s="86">
        <v>72762</v>
      </c>
      <c r="N8" s="86">
        <v>74886</v>
      </c>
      <c r="O8" s="86">
        <v>70329</v>
      </c>
      <c r="P8" s="86">
        <v>67239</v>
      </c>
      <c r="Q8" s="86"/>
      <c r="R8" s="86">
        <v>756225.806451613</v>
      </c>
      <c r="S8" s="86">
        <f>(P8/83)*1000</f>
        <v>810108.4337349398</v>
      </c>
    </row>
    <row r="9" spans="2:19" s="96" customFormat="1" ht="17.25" customHeight="1">
      <c r="B9" s="55"/>
      <c r="C9" s="55" t="s">
        <v>235</v>
      </c>
      <c r="D9" s="55"/>
      <c r="E9" s="55"/>
      <c r="F9" s="55">
        <v>73329</v>
      </c>
      <c r="G9" s="55">
        <v>75676</v>
      </c>
      <c r="H9" s="55">
        <v>73956</v>
      </c>
      <c r="I9" s="55">
        <v>75507</v>
      </c>
      <c r="J9" s="55">
        <v>84701</v>
      </c>
      <c r="K9" s="55">
        <v>102054</v>
      </c>
      <c r="L9" s="55">
        <v>85800</v>
      </c>
      <c r="M9" s="55">
        <v>85215</v>
      </c>
      <c r="N9" s="55">
        <v>96958</v>
      </c>
      <c r="O9" s="55">
        <v>66979</v>
      </c>
      <c r="P9" s="55">
        <v>66976</v>
      </c>
      <c r="Q9" s="55"/>
      <c r="R9" s="86">
        <v>720204.3010752689</v>
      </c>
      <c r="S9" s="86">
        <v>806940</v>
      </c>
    </row>
    <row r="10" spans="2:19" s="96" customFormat="1" ht="9" customHeight="1">
      <c r="B10" s="55"/>
      <c r="C10" s="55"/>
      <c r="D10" s="55"/>
      <c r="E10" s="55"/>
      <c r="F10" s="55"/>
      <c r="G10" s="55"/>
      <c r="H10" s="55"/>
      <c r="I10" s="55"/>
      <c r="J10" s="55"/>
      <c r="K10" s="55"/>
      <c r="L10" s="55"/>
      <c r="M10" s="55"/>
      <c r="N10" s="55"/>
      <c r="O10" s="89"/>
      <c r="P10" s="55"/>
      <c r="Q10" s="55"/>
      <c r="R10" s="86"/>
      <c r="S10" s="86"/>
    </row>
    <row r="11" spans="1:19" s="96" customFormat="1" ht="24" customHeight="1">
      <c r="A11" s="134" t="s">
        <v>236</v>
      </c>
      <c r="B11" s="58"/>
      <c r="C11" s="58"/>
      <c r="D11" s="58"/>
      <c r="E11" s="58"/>
      <c r="F11" s="58"/>
      <c r="G11" s="58"/>
      <c r="H11" s="58"/>
      <c r="I11" s="58"/>
      <c r="J11" s="58"/>
      <c r="K11" s="58"/>
      <c r="L11" s="58"/>
      <c r="M11" s="58"/>
      <c r="N11" s="58"/>
      <c r="O11" s="135"/>
      <c r="P11" s="58"/>
      <c r="Q11" s="58"/>
      <c r="R11" s="58"/>
      <c r="S11" s="58"/>
    </row>
    <row r="12" spans="2:19" s="96" customFormat="1" ht="16.5" customHeight="1">
      <c r="B12" s="55"/>
      <c r="C12" s="55" t="s">
        <v>237</v>
      </c>
      <c r="D12" s="55"/>
      <c r="E12" s="55"/>
      <c r="F12" s="88">
        <v>102728</v>
      </c>
      <c r="G12" s="88">
        <v>105138</v>
      </c>
      <c r="H12" s="88">
        <v>182730</v>
      </c>
      <c r="I12" s="88">
        <v>151080</v>
      </c>
      <c r="J12" s="88">
        <v>129170</v>
      </c>
      <c r="K12" s="88">
        <v>173479</v>
      </c>
      <c r="L12" s="88">
        <v>167297</v>
      </c>
      <c r="M12" s="88">
        <v>194363</v>
      </c>
      <c r="N12" s="88">
        <v>87488</v>
      </c>
      <c r="O12" s="88">
        <v>190703</v>
      </c>
      <c r="P12" s="88">
        <v>130050</v>
      </c>
      <c r="Q12" s="88"/>
      <c r="R12" s="85">
        <v>2050569.8924731181</v>
      </c>
      <c r="S12" s="85">
        <v>1566867</v>
      </c>
    </row>
    <row r="13" spans="2:19" s="96" customFormat="1" ht="16.5" customHeight="1">
      <c r="B13" s="55"/>
      <c r="C13" s="55" t="s">
        <v>238</v>
      </c>
      <c r="D13" s="55"/>
      <c r="E13" s="55"/>
      <c r="F13" s="88">
        <v>-60197</v>
      </c>
      <c r="G13" s="88">
        <v>-81421</v>
      </c>
      <c r="H13" s="88">
        <v>97983</v>
      </c>
      <c r="I13" s="88">
        <v>-63404</v>
      </c>
      <c r="J13" s="88">
        <v>-96081</v>
      </c>
      <c r="K13" s="88">
        <v>-120051</v>
      </c>
      <c r="L13" s="88">
        <v>-115432</v>
      </c>
      <c r="M13" s="88">
        <v>-198350</v>
      </c>
      <c r="N13" s="88">
        <v>-283172</v>
      </c>
      <c r="O13" s="88">
        <v>-89570</v>
      </c>
      <c r="P13" s="88">
        <v>-92008</v>
      </c>
      <c r="Q13" s="88"/>
      <c r="R13" s="85">
        <v>-963118.2795698924</v>
      </c>
      <c r="S13" s="85">
        <v>-1108530</v>
      </c>
    </row>
    <row r="14" spans="2:19" s="96" customFormat="1" ht="16.5" customHeight="1">
      <c r="B14" s="55"/>
      <c r="C14" s="55" t="s">
        <v>239</v>
      </c>
      <c r="D14" s="55"/>
      <c r="E14" s="55"/>
      <c r="F14" s="88">
        <v>42531</v>
      </c>
      <c r="G14" s="88">
        <v>23717</v>
      </c>
      <c r="H14" s="88">
        <v>280713</v>
      </c>
      <c r="I14" s="88">
        <v>87676</v>
      </c>
      <c r="J14" s="88">
        <v>33089</v>
      </c>
      <c r="K14" s="88">
        <v>53428</v>
      </c>
      <c r="L14" s="88">
        <v>51865</v>
      </c>
      <c r="M14" s="88">
        <v>-3987</v>
      </c>
      <c r="N14" s="88">
        <v>-195684</v>
      </c>
      <c r="O14" s="88">
        <v>101133</v>
      </c>
      <c r="P14" s="88">
        <f>SUM(P12:P13)</f>
        <v>38042</v>
      </c>
      <c r="Q14" s="88"/>
      <c r="R14" s="85">
        <v>1087451.612903226</v>
      </c>
      <c r="S14" s="85">
        <f>SUM(S12:S13)</f>
        <v>458337</v>
      </c>
    </row>
    <row r="15" spans="2:19" s="96" customFormat="1" ht="16.5" customHeight="1">
      <c r="B15" s="55"/>
      <c r="C15" s="55" t="s">
        <v>240</v>
      </c>
      <c r="D15" s="55"/>
      <c r="E15" s="55"/>
      <c r="F15" s="88">
        <v>-88382</v>
      </c>
      <c r="G15" s="88">
        <v>36235</v>
      </c>
      <c r="H15" s="88">
        <v>-67143</v>
      </c>
      <c r="I15" s="88">
        <v>-74835</v>
      </c>
      <c r="J15" s="88">
        <v>-56439</v>
      </c>
      <c r="K15" s="88">
        <v>-59989</v>
      </c>
      <c r="L15" s="88">
        <v>9282</v>
      </c>
      <c r="M15" s="88">
        <v>-72185</v>
      </c>
      <c r="N15" s="88">
        <v>295914</v>
      </c>
      <c r="O15" s="88">
        <v>-113378</v>
      </c>
      <c r="P15" s="88">
        <v>-92108</v>
      </c>
      <c r="Q15" s="88"/>
      <c r="R15" s="85">
        <v>-1219118.2795698924</v>
      </c>
      <c r="S15" s="85">
        <v>-1109735</v>
      </c>
    </row>
    <row r="16" spans="2:19" s="96" customFormat="1" ht="11.25" customHeight="1">
      <c r="B16" s="55"/>
      <c r="C16" s="55"/>
      <c r="D16" s="55"/>
      <c r="E16" s="55"/>
      <c r="F16" s="55"/>
      <c r="G16" s="55"/>
      <c r="H16" s="55"/>
      <c r="I16" s="55"/>
      <c r="J16" s="55"/>
      <c r="K16" s="55"/>
      <c r="L16" s="55"/>
      <c r="M16" s="55"/>
      <c r="N16" s="55"/>
      <c r="O16" s="55"/>
      <c r="P16" s="55"/>
      <c r="Q16" s="98"/>
      <c r="R16" s="86"/>
      <c r="S16" s="86"/>
    </row>
    <row r="17" spans="1:19" s="96" customFormat="1" ht="21.75" customHeight="1">
      <c r="A17" s="134" t="s">
        <v>241</v>
      </c>
      <c r="B17" s="58"/>
      <c r="C17" s="58"/>
      <c r="D17" s="58"/>
      <c r="E17" s="58"/>
      <c r="F17" s="58"/>
      <c r="G17" s="58"/>
      <c r="H17" s="58"/>
      <c r="I17" s="58"/>
      <c r="J17" s="58"/>
      <c r="K17" s="58"/>
      <c r="L17" s="58"/>
      <c r="M17" s="58"/>
      <c r="N17" s="58"/>
      <c r="O17" s="58"/>
      <c r="P17" s="58"/>
      <c r="Q17" s="136"/>
      <c r="R17" s="58"/>
      <c r="S17" s="58"/>
    </row>
    <row r="18" spans="2:19" s="96" customFormat="1" ht="16.5" customHeight="1">
      <c r="B18" s="55"/>
      <c r="C18" s="55" t="s">
        <v>242</v>
      </c>
      <c r="D18" s="55"/>
      <c r="E18" s="55"/>
      <c r="F18" s="55">
        <v>137857</v>
      </c>
      <c r="G18" s="55">
        <v>205585</v>
      </c>
      <c r="H18" s="55">
        <v>200437</v>
      </c>
      <c r="I18" s="55">
        <v>249125</v>
      </c>
      <c r="J18" s="55">
        <v>188449</v>
      </c>
      <c r="K18" s="55">
        <v>188687</v>
      </c>
      <c r="L18" s="55">
        <v>257331</v>
      </c>
      <c r="M18" s="55">
        <v>172138</v>
      </c>
      <c r="N18" s="55">
        <v>260527</v>
      </c>
      <c r="O18" s="55">
        <v>243888</v>
      </c>
      <c r="P18" s="55">
        <f>179169+2010</f>
        <v>181179</v>
      </c>
      <c r="Q18" s="55"/>
      <c r="R18" s="86">
        <v>2622451.6129032257</v>
      </c>
      <c r="S18" s="86">
        <f>2158663+24217</f>
        <v>2182880</v>
      </c>
    </row>
    <row r="19" spans="2:20" ht="16.5" customHeight="1">
      <c r="B19" s="55"/>
      <c r="C19" s="55" t="s">
        <v>243</v>
      </c>
      <c r="D19" s="55"/>
      <c r="E19" s="55"/>
      <c r="F19" s="55">
        <v>176383</v>
      </c>
      <c r="G19" s="55">
        <v>162176</v>
      </c>
      <c r="H19" s="55">
        <v>146051</v>
      </c>
      <c r="I19" s="55">
        <v>145369</v>
      </c>
      <c r="J19" s="55">
        <v>167365</v>
      </c>
      <c r="K19" s="55">
        <v>169245</v>
      </c>
      <c r="L19" s="55">
        <v>184354</v>
      </c>
      <c r="M19" s="55">
        <v>192023</v>
      </c>
      <c r="N19" s="55">
        <v>191570</v>
      </c>
      <c r="O19" s="55">
        <v>169251</v>
      </c>
      <c r="P19" s="55">
        <v>171033</v>
      </c>
      <c r="Q19" s="55"/>
      <c r="R19" s="86">
        <v>1819903.2258064516</v>
      </c>
      <c r="S19" s="86">
        <f>1033735+1026903</f>
        <v>2060638</v>
      </c>
      <c r="T19" s="96"/>
    </row>
    <row r="20" spans="2:19" s="96" customFormat="1" ht="16.5" customHeight="1">
      <c r="B20" s="55"/>
      <c r="C20" s="55" t="s">
        <v>244</v>
      </c>
      <c r="D20" s="55"/>
      <c r="E20" s="55"/>
      <c r="F20" s="55">
        <v>538928</v>
      </c>
      <c r="G20" s="55">
        <v>561403</v>
      </c>
      <c r="H20" s="55">
        <v>484615</v>
      </c>
      <c r="I20" s="55">
        <v>432732</v>
      </c>
      <c r="J20" s="55">
        <v>410085</v>
      </c>
      <c r="K20" s="55">
        <v>381277</v>
      </c>
      <c r="L20" s="55">
        <v>415648</v>
      </c>
      <c r="M20" s="55">
        <v>384372</v>
      </c>
      <c r="N20" s="55">
        <v>779195</v>
      </c>
      <c r="O20" s="55">
        <v>684445</v>
      </c>
      <c r="P20" s="55">
        <f>39927+111096+479422</f>
        <v>630445</v>
      </c>
      <c r="Q20" s="55"/>
      <c r="R20" s="86">
        <v>7359623.655913979</v>
      </c>
      <c r="S20" s="86">
        <f>481048+1338506+5776169</f>
        <v>7595723</v>
      </c>
    </row>
    <row r="21" spans="2:19" s="96" customFormat="1" ht="16.5" customHeight="1">
      <c r="B21" s="55"/>
      <c r="C21" s="55" t="s">
        <v>245</v>
      </c>
      <c r="D21" s="55"/>
      <c r="E21" s="55"/>
      <c r="F21" s="55">
        <v>1704791</v>
      </c>
      <c r="G21" s="55">
        <v>1832928</v>
      </c>
      <c r="H21" s="55">
        <v>1884922</v>
      </c>
      <c r="I21" s="55">
        <v>1852793</v>
      </c>
      <c r="J21" s="55">
        <v>1953669</v>
      </c>
      <c r="K21" s="55">
        <v>2041183</v>
      </c>
      <c r="L21" s="55">
        <v>2243406</v>
      </c>
      <c r="M21" s="55">
        <v>2214368</v>
      </c>
      <c r="N21" s="55">
        <v>2513495</v>
      </c>
      <c r="O21" s="55">
        <v>2383943</v>
      </c>
      <c r="P21" s="55">
        <v>2262396</v>
      </c>
      <c r="Q21" s="55"/>
      <c r="R21" s="86">
        <v>25633795.69892473</v>
      </c>
      <c r="S21" s="86">
        <v>27257783</v>
      </c>
    </row>
    <row r="22" spans="2:19" s="96" customFormat="1" ht="16.5" customHeight="1">
      <c r="B22" s="55"/>
      <c r="C22" s="55" t="s">
        <v>246</v>
      </c>
      <c r="D22" s="55"/>
      <c r="E22" s="55"/>
      <c r="F22" s="55">
        <v>556728</v>
      </c>
      <c r="G22" s="55">
        <v>633020</v>
      </c>
      <c r="H22" s="55">
        <v>657514</v>
      </c>
      <c r="I22" s="55">
        <v>795131</v>
      </c>
      <c r="J22" s="55">
        <v>862998</v>
      </c>
      <c r="K22" s="55">
        <v>960245</v>
      </c>
      <c r="L22" s="55">
        <v>1070913</v>
      </c>
      <c r="M22" s="55">
        <v>1080196</v>
      </c>
      <c r="N22" s="55">
        <v>975373</v>
      </c>
      <c r="O22" s="55">
        <v>973341</v>
      </c>
      <c r="P22" s="55">
        <v>929877</v>
      </c>
      <c r="Q22" s="55"/>
      <c r="R22" s="86">
        <v>10466032.258064518</v>
      </c>
      <c r="S22" s="86">
        <v>11203337</v>
      </c>
    </row>
    <row r="23" spans="2:19" s="96" customFormat="1" ht="23.25" customHeight="1">
      <c r="B23" s="55"/>
      <c r="C23" s="55"/>
      <c r="D23" s="55"/>
      <c r="E23" s="55"/>
      <c r="F23" s="55"/>
      <c r="G23" s="55"/>
      <c r="H23" s="55"/>
      <c r="I23" s="55"/>
      <c r="J23" s="55"/>
      <c r="K23" s="55"/>
      <c r="L23" s="55"/>
      <c r="M23" s="55"/>
      <c r="N23" s="55"/>
      <c r="O23" s="55"/>
      <c r="P23" s="55"/>
      <c r="Q23" s="55"/>
      <c r="R23" s="86"/>
      <c r="S23" s="86"/>
    </row>
    <row r="24" spans="1:19" ht="14.25">
      <c r="A24" s="137" t="s">
        <v>247</v>
      </c>
      <c r="B24" s="82"/>
      <c r="C24" s="82"/>
      <c r="D24" s="82"/>
      <c r="E24" s="82"/>
      <c r="F24" s="82"/>
      <c r="G24" s="196"/>
      <c r="H24" s="196"/>
      <c r="I24" s="196"/>
      <c r="J24" s="196"/>
      <c r="K24" s="196"/>
      <c r="L24" s="196"/>
      <c r="M24" s="196"/>
      <c r="N24" s="196"/>
      <c r="O24" s="196"/>
      <c r="P24" s="99"/>
      <c r="Q24" s="82"/>
      <c r="R24" s="128"/>
      <c r="S24" s="82"/>
    </row>
    <row r="25" spans="2:19" ht="13.5">
      <c r="B25" s="80"/>
      <c r="F25" s="126"/>
      <c r="G25" s="126"/>
      <c r="H25" s="126"/>
      <c r="I25" s="126"/>
      <c r="J25" s="126"/>
      <c r="K25" s="126"/>
      <c r="L25" s="126"/>
      <c r="M25" s="126"/>
      <c r="N25" s="126"/>
      <c r="O25" s="101"/>
      <c r="P25" s="126"/>
      <c r="Q25" s="126"/>
      <c r="R25" s="131"/>
      <c r="S25" s="126"/>
    </row>
    <row r="26" spans="2:19" s="102" customFormat="1" ht="16.5" customHeight="1">
      <c r="B26" s="70"/>
      <c r="C26" s="70" t="s">
        <v>184</v>
      </c>
      <c r="D26" s="70"/>
      <c r="E26" s="103"/>
      <c r="F26" s="59">
        <v>0.06832711202642983</v>
      </c>
      <c r="G26" s="59">
        <v>0.07755300955547317</v>
      </c>
      <c r="H26" s="59">
        <v>0.0748961323593601</v>
      </c>
      <c r="I26" s="59">
        <v>0.08199656460870261</v>
      </c>
      <c r="J26" s="59">
        <v>0.07253987205973644</v>
      </c>
      <c r="K26" s="59">
        <v>0.07782371815352512</v>
      </c>
      <c r="L26" s="59">
        <v>0.08428531725412956</v>
      </c>
      <c r="M26" s="59">
        <v>0.08175986457590556</v>
      </c>
      <c r="N26" s="59">
        <v>0.03563424130466378</v>
      </c>
      <c r="O26" s="59">
        <v>0.03273113571788843</v>
      </c>
      <c r="P26" s="59">
        <v>0.031</v>
      </c>
      <c r="Q26" s="59"/>
      <c r="R26" s="86"/>
      <c r="S26" s="86"/>
    </row>
    <row r="27" spans="2:19" s="102" customFormat="1" ht="16.5" customHeight="1">
      <c r="B27" s="70"/>
      <c r="C27" s="70" t="s">
        <v>248</v>
      </c>
      <c r="D27" s="70"/>
      <c r="E27" s="103"/>
      <c r="F27" s="59">
        <v>0.03460268796862953</v>
      </c>
      <c r="G27" s="59">
        <v>0.03684298647404236</v>
      </c>
      <c r="H27" s="59">
        <v>0.04186633810851195</v>
      </c>
      <c r="I27" s="59">
        <v>0.05174854198880509</v>
      </c>
      <c r="J27" s="59">
        <v>0.046001285820673386</v>
      </c>
      <c r="K27" s="59">
        <v>0.05083546420090109</v>
      </c>
      <c r="L27" s="59">
        <v>0.05400099085273753</v>
      </c>
      <c r="M27" s="59">
        <v>0.04795654392882127</v>
      </c>
      <c r="N27" s="59">
        <v>0.0031218685698112918</v>
      </c>
      <c r="O27" s="59">
        <v>0.01382358206986233</v>
      </c>
      <c r="P27" s="59">
        <v>0.01</v>
      </c>
      <c r="Q27" s="59"/>
      <c r="R27" s="55"/>
      <c r="S27" s="55"/>
    </row>
    <row r="28" spans="2:19" s="104" customFormat="1" ht="16.5" customHeight="1">
      <c r="B28" s="61"/>
      <c r="C28" s="61" t="s">
        <v>249</v>
      </c>
      <c r="D28" s="61"/>
      <c r="E28" s="105"/>
      <c r="F28" s="59">
        <v>0.09693380463544198</v>
      </c>
      <c r="G28" s="59">
        <v>0.10357487467934386</v>
      </c>
      <c r="H28" s="59">
        <v>0.11237673707163082</v>
      </c>
      <c r="I28" s="59">
        <v>0.12634332545115978</v>
      </c>
      <c r="J28" s="59">
        <v>0.10028532158836857</v>
      </c>
      <c r="K28" s="59">
        <v>0.10646633498661451</v>
      </c>
      <c r="L28" s="59">
        <v>0.11001015184441584</v>
      </c>
      <c r="M28" s="59">
        <v>0.0989842913585504</v>
      </c>
      <c r="N28" s="59">
        <v>0.006353471958372598</v>
      </c>
      <c r="O28" s="59">
        <v>0.028606557965920088</v>
      </c>
      <c r="P28" s="59">
        <v>0.021</v>
      </c>
      <c r="Q28" s="59"/>
      <c r="R28" s="92"/>
      <c r="S28" s="92"/>
    </row>
    <row r="29" spans="2:19" s="106" customFormat="1" ht="16.5" customHeight="1">
      <c r="B29" s="60"/>
      <c r="C29" s="60" t="s">
        <v>250</v>
      </c>
      <c r="D29" s="60"/>
      <c r="E29" s="107"/>
      <c r="F29" s="59">
        <v>0.3265667169758639</v>
      </c>
      <c r="G29" s="59">
        <v>0.34535999231830167</v>
      </c>
      <c r="H29" s="59">
        <v>0.3488282273749259</v>
      </c>
      <c r="I29" s="59">
        <v>0.429152636047308</v>
      </c>
      <c r="J29" s="59">
        <v>0.44173194128585747</v>
      </c>
      <c r="K29" s="59">
        <v>0.47043552684889106</v>
      </c>
      <c r="L29" s="59">
        <v>0.47736031730324335</v>
      </c>
      <c r="M29" s="59">
        <v>0.48781232387751267</v>
      </c>
      <c r="N29" s="59">
        <v>0.3880544819066678</v>
      </c>
      <c r="O29" s="59">
        <v>0.4082903827818031</v>
      </c>
      <c r="P29" s="59">
        <v>0.411</v>
      </c>
      <c r="Q29" s="59"/>
      <c r="R29" s="92"/>
      <c r="S29" s="92"/>
    </row>
    <row r="30" spans="2:19" s="106" customFormat="1" ht="11.25" customHeight="1">
      <c r="B30" s="107"/>
      <c r="C30" s="107"/>
      <c r="D30" s="107"/>
      <c r="E30" s="107"/>
      <c r="F30" s="59"/>
      <c r="G30" s="59"/>
      <c r="H30" s="59"/>
      <c r="I30" s="59"/>
      <c r="J30" s="59"/>
      <c r="K30" s="59"/>
      <c r="L30" s="59"/>
      <c r="M30" s="59"/>
      <c r="N30" s="59"/>
      <c r="O30" s="59"/>
      <c r="P30" s="59"/>
      <c r="Q30" s="59"/>
      <c r="R30" s="92"/>
      <c r="S30" s="92"/>
    </row>
    <row r="31" spans="3:19" ht="16.5" customHeight="1">
      <c r="C31" s="76" t="s">
        <v>251</v>
      </c>
      <c r="D31" s="76"/>
      <c r="F31" s="59"/>
      <c r="G31" s="59"/>
      <c r="H31" s="59"/>
      <c r="I31" s="59"/>
      <c r="J31" s="59"/>
      <c r="K31" s="59"/>
      <c r="L31" s="59"/>
      <c r="M31" s="59"/>
      <c r="N31" s="59"/>
      <c r="O31" s="59"/>
      <c r="P31" s="59"/>
      <c r="Q31" s="59"/>
      <c r="R31" s="86"/>
      <c r="S31" s="86"/>
    </row>
    <row r="32" spans="3:19" ht="16.5" customHeight="1">
      <c r="C32" s="76"/>
      <c r="D32" s="76" t="s">
        <v>252</v>
      </c>
      <c r="E32" s="76"/>
      <c r="F32" s="108">
        <v>76.85</v>
      </c>
      <c r="G32" s="108">
        <v>88.27</v>
      </c>
      <c r="H32" s="108">
        <v>99.79</v>
      </c>
      <c r="I32" s="108">
        <v>123.63</v>
      </c>
      <c r="J32" s="108">
        <v>112.64</v>
      </c>
      <c r="K32" s="108">
        <v>132.33</v>
      </c>
      <c r="L32" s="108">
        <v>153.1</v>
      </c>
      <c r="M32" s="108">
        <v>146.04</v>
      </c>
      <c r="N32" s="108">
        <v>9.02</v>
      </c>
      <c r="O32" s="108">
        <v>38.41</v>
      </c>
      <c r="P32" s="108">
        <v>27.08</v>
      </c>
      <c r="Q32" s="108"/>
      <c r="R32" s="108">
        <v>0.413010752688172</v>
      </c>
      <c r="S32" s="108">
        <v>0.33</v>
      </c>
    </row>
    <row r="33" spans="3:19" ht="16.5" customHeight="1">
      <c r="C33" s="76"/>
      <c r="D33" s="76" t="s">
        <v>253</v>
      </c>
      <c r="E33" s="76"/>
      <c r="F33" s="108">
        <v>71.02</v>
      </c>
      <c r="G33" s="108">
        <v>82.46</v>
      </c>
      <c r="H33" s="108">
        <v>96.81</v>
      </c>
      <c r="I33" s="108">
        <v>123.63</v>
      </c>
      <c r="J33" s="108">
        <v>112.64</v>
      </c>
      <c r="K33" s="108">
        <v>123.33</v>
      </c>
      <c r="L33" s="108">
        <v>151.89</v>
      </c>
      <c r="M33" s="108">
        <v>142.15</v>
      </c>
      <c r="N33" s="108">
        <v>8.75</v>
      </c>
      <c r="O33" s="108">
        <v>37.36</v>
      </c>
      <c r="P33" s="108">
        <v>26.53</v>
      </c>
      <c r="Q33" s="108"/>
      <c r="R33" s="108">
        <v>0.4017204301075269</v>
      </c>
      <c r="S33" s="108">
        <v>0.32</v>
      </c>
    </row>
    <row r="34" spans="3:19" ht="16.5" customHeight="1">
      <c r="C34" s="76" t="s">
        <v>254</v>
      </c>
      <c r="E34" s="76"/>
      <c r="F34" s="108">
        <v>12</v>
      </c>
      <c r="G34" s="108">
        <v>13</v>
      </c>
      <c r="H34" s="108">
        <v>14</v>
      </c>
      <c r="I34" s="108">
        <v>18</v>
      </c>
      <c r="J34" s="108">
        <v>20</v>
      </c>
      <c r="K34" s="108">
        <v>24</v>
      </c>
      <c r="L34" s="108">
        <v>28</v>
      </c>
      <c r="M34" s="108">
        <v>33</v>
      </c>
      <c r="N34" s="108">
        <v>33</v>
      </c>
      <c r="O34" s="108">
        <v>33</v>
      </c>
      <c r="P34" s="108">
        <v>33</v>
      </c>
      <c r="Q34" s="108"/>
      <c r="R34" s="108">
        <v>0.3548387096774194</v>
      </c>
      <c r="S34" s="108">
        <v>0.4</v>
      </c>
    </row>
    <row r="35" spans="1:36" s="112" customFormat="1" ht="16.5" customHeight="1">
      <c r="A35" s="109"/>
      <c r="B35" s="109"/>
      <c r="C35" s="70" t="s">
        <v>255</v>
      </c>
      <c r="D35" s="109"/>
      <c r="E35" s="109"/>
      <c r="F35" s="109"/>
      <c r="G35" s="109"/>
      <c r="H35" s="109"/>
      <c r="I35" s="110"/>
      <c r="J35" s="109"/>
      <c r="K35" s="76"/>
      <c r="L35" s="111"/>
      <c r="M35" s="109"/>
      <c r="N35" s="109"/>
      <c r="O35" s="127"/>
      <c r="P35" s="127"/>
      <c r="Q35" s="127"/>
      <c r="R35" s="132"/>
      <c r="S35" s="127"/>
      <c r="T35" s="109"/>
      <c r="U35" s="109"/>
      <c r="V35" s="109"/>
      <c r="W35" s="109"/>
      <c r="X35" s="109"/>
      <c r="Y35" s="109"/>
      <c r="Z35" s="109"/>
      <c r="AA35" s="109"/>
      <c r="AB35" s="109"/>
      <c r="AC35" s="109"/>
      <c r="AD35" s="109"/>
      <c r="AE35" s="109"/>
      <c r="AF35" s="109"/>
      <c r="AG35" s="109"/>
      <c r="AH35" s="109"/>
      <c r="AI35" s="109"/>
      <c r="AJ35" s="109"/>
    </row>
    <row r="36" spans="3:19" ht="17.25" customHeight="1">
      <c r="C36" s="76"/>
      <c r="D36" s="70" t="s">
        <v>256</v>
      </c>
      <c r="F36" s="55">
        <v>2495</v>
      </c>
      <c r="G36" s="55">
        <v>2735</v>
      </c>
      <c r="H36" s="55">
        <v>2470</v>
      </c>
      <c r="I36" s="55">
        <v>2365</v>
      </c>
      <c r="J36" s="55">
        <v>2345</v>
      </c>
      <c r="K36" s="55">
        <v>2360</v>
      </c>
      <c r="L36" s="55">
        <v>2775</v>
      </c>
      <c r="M36" s="55">
        <v>2950</v>
      </c>
      <c r="N36" s="55">
        <v>1986</v>
      </c>
      <c r="O36" s="55">
        <v>1473</v>
      </c>
      <c r="P36" s="55">
        <v>1647</v>
      </c>
      <c r="Q36" s="55"/>
      <c r="R36" s="60">
        <f>O36/93</f>
        <v>15.838709677419354</v>
      </c>
      <c r="S36" s="60">
        <f>P36/83</f>
        <v>19.843373493975903</v>
      </c>
    </row>
    <row r="37" spans="4:19" ht="15" customHeight="1">
      <c r="D37" s="70" t="s">
        <v>257</v>
      </c>
      <c r="F37" s="70">
        <v>1627</v>
      </c>
      <c r="G37" s="113">
        <v>1563</v>
      </c>
      <c r="H37" s="113">
        <v>1637</v>
      </c>
      <c r="I37" s="113">
        <v>1607</v>
      </c>
      <c r="J37" s="113">
        <v>1782</v>
      </c>
      <c r="K37" s="113">
        <v>1646</v>
      </c>
      <c r="L37" s="113">
        <v>1991</v>
      </c>
      <c r="M37" s="113">
        <v>1395</v>
      </c>
      <c r="N37" s="113">
        <v>770</v>
      </c>
      <c r="O37" s="55">
        <v>1089</v>
      </c>
      <c r="P37" s="55">
        <v>818</v>
      </c>
      <c r="Q37" s="70"/>
      <c r="R37" s="60">
        <f>O37/93</f>
        <v>11.709677419354838</v>
      </c>
      <c r="S37" s="60">
        <f>P37/83</f>
        <v>9.855421686746988</v>
      </c>
    </row>
    <row r="38" spans="16:19" ht="21.75" customHeight="1">
      <c r="P38" s="70"/>
      <c r="Q38" s="70"/>
      <c r="S38" s="70"/>
    </row>
    <row r="39" spans="1:19" ht="15" customHeight="1">
      <c r="A39" s="77" t="s">
        <v>258</v>
      </c>
      <c r="P39" s="74" t="s">
        <v>259</v>
      </c>
      <c r="Q39" s="70"/>
      <c r="S39" s="70"/>
    </row>
    <row r="40" spans="1:19" ht="24">
      <c r="A40" s="140"/>
      <c r="B40" s="138"/>
      <c r="C40" s="138"/>
      <c r="D40" s="138"/>
      <c r="E40" s="138"/>
      <c r="F40" s="100" t="s">
        <v>196</v>
      </c>
      <c r="G40" s="100" t="s">
        <v>197</v>
      </c>
      <c r="H40" s="100" t="s">
        <v>198</v>
      </c>
      <c r="I40" s="100" t="s">
        <v>199</v>
      </c>
      <c r="J40" s="100" t="s">
        <v>200</v>
      </c>
      <c r="K40" s="100" t="s">
        <v>201</v>
      </c>
      <c r="L40" s="100" t="s">
        <v>202</v>
      </c>
      <c r="M40" s="100" t="s">
        <v>203</v>
      </c>
      <c r="N40" s="100" t="s">
        <v>204</v>
      </c>
      <c r="O40" s="100" t="s">
        <v>205</v>
      </c>
      <c r="P40" s="100" t="str">
        <f>P5</f>
        <v>2011年3月期</v>
      </c>
      <c r="Q40" s="70"/>
      <c r="S40" s="70"/>
    </row>
    <row r="41" spans="2:19" s="96" customFormat="1" ht="16.5" customHeight="1">
      <c r="B41" s="55"/>
      <c r="C41" s="55" t="s">
        <v>260</v>
      </c>
      <c r="D41" s="55"/>
      <c r="E41" s="55"/>
      <c r="F41" s="61">
        <v>40.4</v>
      </c>
      <c r="G41" s="61">
        <v>40</v>
      </c>
      <c r="H41" s="61">
        <v>39.4</v>
      </c>
      <c r="I41" s="61">
        <v>38.8</v>
      </c>
      <c r="J41" s="61">
        <v>40.1</v>
      </c>
      <c r="K41" s="61">
        <v>39.9</v>
      </c>
      <c r="L41" s="61">
        <v>40.3</v>
      </c>
      <c r="M41" s="61">
        <v>40.3</v>
      </c>
      <c r="N41" s="61">
        <v>40.8</v>
      </c>
      <c r="O41" s="61">
        <v>41.1</v>
      </c>
      <c r="P41" s="61">
        <v>40.1</v>
      </c>
      <c r="Q41" s="61"/>
      <c r="R41" s="114"/>
      <c r="S41" s="114"/>
    </row>
    <row r="42" spans="2:19" s="96" customFormat="1" ht="16.5" customHeight="1">
      <c r="B42" s="55"/>
      <c r="C42" s="55" t="s">
        <v>228</v>
      </c>
      <c r="D42" s="55"/>
      <c r="E42" s="55"/>
      <c r="F42" s="61">
        <v>33.7</v>
      </c>
      <c r="G42" s="61">
        <v>34.2</v>
      </c>
      <c r="H42" s="61">
        <v>35.1</v>
      </c>
      <c r="I42" s="61">
        <v>34.3</v>
      </c>
      <c r="J42" s="61">
        <v>34.9</v>
      </c>
      <c r="K42" s="61">
        <v>36.2</v>
      </c>
      <c r="L42" s="61">
        <v>41.5</v>
      </c>
      <c r="M42" s="61">
        <v>43</v>
      </c>
      <c r="N42" s="61">
        <v>67.6</v>
      </c>
      <c r="O42" s="61">
        <v>67.4</v>
      </c>
      <c r="P42" s="61">
        <v>68.9</v>
      </c>
      <c r="Q42" s="61"/>
      <c r="R42" s="114"/>
      <c r="S42" s="114"/>
    </row>
    <row r="43" spans="1:19" s="96" customFormat="1" ht="16.5" customHeight="1">
      <c r="A43" s="141"/>
      <c r="B43" s="58"/>
      <c r="C43" s="58" t="s">
        <v>261</v>
      </c>
      <c r="D43" s="58"/>
      <c r="E43" s="58"/>
      <c r="F43" s="62">
        <v>74.2</v>
      </c>
      <c r="G43" s="62">
        <v>74.2</v>
      </c>
      <c r="H43" s="62">
        <v>74.6</v>
      </c>
      <c r="I43" s="62">
        <v>73.1</v>
      </c>
      <c r="J43" s="62">
        <v>75</v>
      </c>
      <c r="K43" s="62">
        <v>76.1</v>
      </c>
      <c r="L43" s="62">
        <v>81.9</v>
      </c>
      <c r="M43" s="62">
        <v>83.4</v>
      </c>
      <c r="N43" s="62">
        <v>108.4</v>
      </c>
      <c r="O43" s="62">
        <v>108.5</v>
      </c>
      <c r="P43" s="62">
        <v>109</v>
      </c>
      <c r="Q43" s="61"/>
      <c r="R43" s="114"/>
      <c r="S43" s="114"/>
    </row>
  </sheetData>
  <sheetProtection password="E59C" sheet="1" objects="1" scenarios="1"/>
  <mergeCells count="1">
    <mergeCell ref="G24:O24"/>
  </mergeCells>
  <printOptions horizontalCentered="1"/>
  <pageMargins left="0.3937007874015748" right="0.3937007874015748" top="0.6692913385826772" bottom="0.4724409448818898" header="0.2362204724409449" footer="0.31496062992125984"/>
  <pageSetup fitToHeight="1" fitToWidth="1" horizontalDpi="600" verticalDpi="600" orientation="landscape" paperSize="8" r:id="rId1"/>
  <headerFooter alignWithMargins="0">
    <oddFooter>&amp;C- 1 -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727"/>
  <sheetViews>
    <sheetView showGridLines="0" zoomScale="90" zoomScaleNormal="90" workbookViewId="0" topLeftCell="A1">
      <pane xSplit="5" ySplit="4" topLeftCell="F5" activePane="bottomRight" state="frozen"/>
      <selection pane="topLeft" activeCell="A1" sqref="A1"/>
      <selection pane="topRight" activeCell="F1" sqref="F1"/>
      <selection pane="bottomLeft" activeCell="A6" sqref="A6"/>
      <selection pane="bottomRight" activeCell="J11" sqref="J11"/>
    </sheetView>
  </sheetViews>
  <sheetFormatPr defaultColWidth="9.00390625" defaultRowHeight="13.5"/>
  <cols>
    <col min="1" max="1" width="2.875" style="73" customWidth="1"/>
    <col min="2" max="2" width="1.625" style="70" customWidth="1"/>
    <col min="3" max="3" width="3.125" style="70" customWidth="1"/>
    <col min="4" max="4" width="4.375" style="70" customWidth="1"/>
    <col min="5" max="5" width="30.875" style="70" customWidth="1"/>
    <col min="6" max="9" width="9.125" style="73" customWidth="1"/>
    <col min="10" max="10" width="2.125" style="73" customWidth="1"/>
    <col min="11" max="12" width="9.125" style="73" bestFit="1" customWidth="1"/>
    <col min="13" max="13" width="9.125" style="75" bestFit="1" customWidth="1"/>
    <col min="14" max="14" width="9.125" style="73" bestFit="1" customWidth="1"/>
    <col min="15" max="15" width="2.125" style="73" customWidth="1"/>
    <col min="16" max="18" width="9.125" style="73" bestFit="1" customWidth="1"/>
    <col min="19" max="19" width="9.125" style="73" customWidth="1"/>
    <col min="20" max="20" width="2.125" style="73" customWidth="1"/>
    <col min="21" max="23" width="9.125" style="73" bestFit="1" customWidth="1"/>
    <col min="24" max="24" width="9.125" style="73" customWidth="1"/>
    <col min="25" max="16384" width="9.00390625" style="73" customWidth="1"/>
  </cols>
  <sheetData>
    <row r="1" spans="1:24" ht="30" customHeight="1">
      <c r="A1" s="69" t="s">
        <v>262</v>
      </c>
      <c r="F1" s="72"/>
      <c r="L1" s="72"/>
      <c r="Q1" s="72"/>
      <c r="S1" s="72"/>
      <c r="V1" s="72"/>
      <c r="X1" s="72"/>
    </row>
    <row r="2" spans="5:24" ht="13.5">
      <c r="E2" s="70" t="s">
        <v>185</v>
      </c>
      <c r="F2" s="74"/>
      <c r="L2" s="74"/>
      <c r="Q2" s="74"/>
      <c r="S2" s="74"/>
      <c r="V2" s="74"/>
      <c r="X2" s="74"/>
    </row>
    <row r="3" spans="1:24" ht="14.25">
      <c r="A3" s="115"/>
      <c r="B3" s="116"/>
      <c r="C3" s="117"/>
      <c r="F3" s="118"/>
      <c r="G3" s="118"/>
      <c r="H3" s="118"/>
      <c r="I3" s="118"/>
      <c r="J3" s="118"/>
      <c r="K3" s="118"/>
      <c r="L3" s="118"/>
      <c r="M3" s="118"/>
      <c r="N3" s="118"/>
      <c r="O3" s="118"/>
      <c r="P3" s="118"/>
      <c r="Q3" s="118"/>
      <c r="R3" s="118"/>
      <c r="S3" s="118"/>
      <c r="U3" s="118"/>
      <c r="V3" s="118"/>
      <c r="W3" s="118"/>
      <c r="X3" s="118"/>
    </row>
    <row r="4" spans="1:24" ht="36">
      <c r="A4" s="140"/>
      <c r="B4" s="142"/>
      <c r="C4" s="143"/>
      <c r="D4" s="143"/>
      <c r="E4" s="143"/>
      <c r="F4" s="119" t="s">
        <v>264</v>
      </c>
      <c r="G4" s="119" t="s">
        <v>265</v>
      </c>
      <c r="H4" s="119" t="s">
        <v>266</v>
      </c>
      <c r="I4" s="119" t="s">
        <v>267</v>
      </c>
      <c r="K4" s="119" t="s">
        <v>268</v>
      </c>
      <c r="L4" s="119" t="s">
        <v>269</v>
      </c>
      <c r="M4" s="119" t="s">
        <v>270</v>
      </c>
      <c r="N4" s="119" t="s">
        <v>271</v>
      </c>
      <c r="P4" s="119" t="s">
        <v>272</v>
      </c>
      <c r="Q4" s="119" t="s">
        <v>273</v>
      </c>
      <c r="R4" s="119" t="s">
        <v>274</v>
      </c>
      <c r="S4" s="119" t="s">
        <v>286</v>
      </c>
      <c r="U4" s="119" t="s">
        <v>287</v>
      </c>
      <c r="V4" s="119" t="s">
        <v>288</v>
      </c>
      <c r="W4" s="119" t="s">
        <v>289</v>
      </c>
      <c r="X4" s="119" t="s">
        <v>290</v>
      </c>
    </row>
    <row r="5" spans="1:3" ht="18" customHeight="1">
      <c r="A5" s="115" t="s">
        <v>263</v>
      </c>
      <c r="B5" s="116"/>
      <c r="C5" s="117"/>
    </row>
    <row r="6" spans="3:24" ht="16.5" customHeight="1">
      <c r="C6" s="117" t="s">
        <v>275</v>
      </c>
      <c r="D6" s="117"/>
      <c r="E6" s="117"/>
      <c r="F6" s="120">
        <v>530113</v>
      </c>
      <c r="G6" s="120">
        <v>558260</v>
      </c>
      <c r="H6" s="120">
        <v>552039</v>
      </c>
      <c r="I6" s="120">
        <v>579577</v>
      </c>
      <c r="J6" s="121"/>
      <c r="K6" s="120">
        <v>521574</v>
      </c>
      <c r="L6" s="120">
        <v>544353</v>
      </c>
      <c r="M6" s="85">
        <v>502091</v>
      </c>
      <c r="N6" s="120">
        <v>523678</v>
      </c>
      <c r="O6" s="121"/>
      <c r="P6" s="120">
        <v>491389</v>
      </c>
      <c r="Q6" s="120">
        <v>497402</v>
      </c>
      <c r="R6" s="120">
        <v>485940</v>
      </c>
      <c r="S6" s="120">
        <v>541606</v>
      </c>
      <c r="U6" s="120">
        <v>482954</v>
      </c>
      <c r="V6" s="120">
        <v>487902</v>
      </c>
      <c r="W6" s="120">
        <v>468195</v>
      </c>
      <c r="X6" s="120">
        <v>502962</v>
      </c>
    </row>
    <row r="7" spans="3:24" ht="16.5" customHeight="1">
      <c r="C7" s="70" t="s">
        <v>276</v>
      </c>
      <c r="F7" s="88">
        <v>301343</v>
      </c>
      <c r="G7" s="88">
        <v>335777</v>
      </c>
      <c r="H7" s="88">
        <v>314623</v>
      </c>
      <c r="I7" s="88">
        <v>340519</v>
      </c>
      <c r="J7" s="121"/>
      <c r="K7" s="88">
        <v>293177</v>
      </c>
      <c r="L7" s="88">
        <v>329406</v>
      </c>
      <c r="M7" s="88">
        <v>287946</v>
      </c>
      <c r="N7" s="88">
        <v>326781</v>
      </c>
      <c r="O7" s="121"/>
      <c r="P7" s="88">
        <v>291084</v>
      </c>
      <c r="Q7" s="88">
        <v>299505</v>
      </c>
      <c r="R7" s="88">
        <v>275736</v>
      </c>
      <c r="S7" s="88">
        <v>327669</v>
      </c>
      <c r="U7" s="88">
        <v>278636</v>
      </c>
      <c r="V7" s="88">
        <v>289302</v>
      </c>
      <c r="W7" s="88">
        <v>271634</v>
      </c>
      <c r="X7" s="88">
        <v>312367</v>
      </c>
    </row>
    <row r="8" spans="3:24" ht="16.5" customHeight="1">
      <c r="C8" s="70" t="s">
        <v>187</v>
      </c>
      <c r="F8" s="88">
        <v>228770</v>
      </c>
      <c r="G8" s="88">
        <v>222483</v>
      </c>
      <c r="H8" s="88">
        <v>237416</v>
      </c>
      <c r="I8" s="88">
        <v>239058</v>
      </c>
      <c r="J8" s="121"/>
      <c r="K8" s="88">
        <v>228397</v>
      </c>
      <c r="L8" s="88">
        <v>214947</v>
      </c>
      <c r="M8" s="88">
        <v>214145</v>
      </c>
      <c r="N8" s="88">
        <v>196897</v>
      </c>
      <c r="O8" s="121"/>
      <c r="P8" s="88">
        <v>200305</v>
      </c>
      <c r="Q8" s="88">
        <v>197897</v>
      </c>
      <c r="R8" s="88">
        <v>210204</v>
      </c>
      <c r="S8" s="88">
        <v>213937</v>
      </c>
      <c r="U8" s="88">
        <f>U6-U7</f>
        <v>204318</v>
      </c>
      <c r="V8" s="88">
        <f>V6-V7</f>
        <v>198600</v>
      </c>
      <c r="W8" s="88">
        <f>W6-W7</f>
        <v>196561</v>
      </c>
      <c r="X8" s="88">
        <f>X6-X7</f>
        <v>190595</v>
      </c>
    </row>
    <row r="9" spans="3:24" ht="16.5" customHeight="1">
      <c r="C9" s="70" t="s">
        <v>209</v>
      </c>
      <c r="F9" s="88">
        <v>182154</v>
      </c>
      <c r="G9" s="88">
        <v>184531</v>
      </c>
      <c r="H9" s="88">
        <v>187964</v>
      </c>
      <c r="I9" s="88">
        <v>191572</v>
      </c>
      <c r="J9" s="121"/>
      <c r="K9" s="88">
        <v>188647</v>
      </c>
      <c r="L9" s="88">
        <v>189621</v>
      </c>
      <c r="M9" s="88">
        <v>192843</v>
      </c>
      <c r="N9" s="88">
        <v>208739</v>
      </c>
      <c r="O9" s="121"/>
      <c r="P9" s="88">
        <v>194229</v>
      </c>
      <c r="Q9" s="88">
        <v>189978</v>
      </c>
      <c r="R9" s="88">
        <v>186467</v>
      </c>
      <c r="S9" s="88">
        <v>185672</v>
      </c>
      <c r="U9" s="88">
        <v>182471</v>
      </c>
      <c r="V9" s="88">
        <v>182435</v>
      </c>
      <c r="W9" s="88">
        <v>180584</v>
      </c>
      <c r="X9" s="88">
        <v>184388</v>
      </c>
    </row>
    <row r="10" spans="3:24" ht="16.5" customHeight="1">
      <c r="C10" s="76" t="s">
        <v>188</v>
      </c>
      <c r="D10" s="76"/>
      <c r="E10" s="76"/>
      <c r="F10" s="85">
        <v>46616</v>
      </c>
      <c r="G10" s="85">
        <v>37952</v>
      </c>
      <c r="H10" s="85">
        <v>49452</v>
      </c>
      <c r="I10" s="85">
        <v>47486</v>
      </c>
      <c r="J10" s="121"/>
      <c r="K10" s="85">
        <v>39750</v>
      </c>
      <c r="L10" s="85">
        <v>25326</v>
      </c>
      <c r="M10" s="85">
        <v>21302</v>
      </c>
      <c r="N10" s="85">
        <v>-11842</v>
      </c>
      <c r="O10" s="121"/>
      <c r="P10" s="85">
        <v>6076</v>
      </c>
      <c r="Q10" s="85">
        <v>7919</v>
      </c>
      <c r="R10" s="85">
        <v>23737</v>
      </c>
      <c r="S10" s="85">
        <v>28265</v>
      </c>
      <c r="U10" s="85">
        <f>U8-U9</f>
        <v>21847</v>
      </c>
      <c r="V10" s="85">
        <f>V8-V9</f>
        <v>16165</v>
      </c>
      <c r="W10" s="85">
        <f>W8-W9</f>
        <v>15977</v>
      </c>
      <c r="X10" s="85">
        <f>X8-X9</f>
        <v>6207</v>
      </c>
    </row>
    <row r="11" spans="3:24" ht="16.5" customHeight="1">
      <c r="C11" s="76" t="s">
        <v>189</v>
      </c>
      <c r="D11" s="76"/>
      <c r="E11" s="76"/>
      <c r="F11" s="85">
        <v>53264</v>
      </c>
      <c r="G11" s="85">
        <v>31778</v>
      </c>
      <c r="H11" s="85">
        <v>49043</v>
      </c>
      <c r="I11" s="85">
        <v>40584</v>
      </c>
      <c r="J11" s="121"/>
      <c r="K11" s="85">
        <v>43735</v>
      </c>
      <c r="L11" s="85">
        <v>15140</v>
      </c>
      <c r="M11" s="85">
        <v>1188</v>
      </c>
      <c r="N11" s="85">
        <v>-29124</v>
      </c>
      <c r="O11" s="121"/>
      <c r="P11" s="85">
        <v>3415</v>
      </c>
      <c r="Q11" s="85">
        <v>3351</v>
      </c>
      <c r="R11" s="85">
        <v>24057</v>
      </c>
      <c r="S11" s="85">
        <v>26701</v>
      </c>
      <c r="U11" s="85">
        <v>15492</v>
      </c>
      <c r="V11" s="85">
        <v>12573</v>
      </c>
      <c r="W11" s="85">
        <v>13279</v>
      </c>
      <c r="X11" s="85">
        <v>4056</v>
      </c>
    </row>
    <row r="12" spans="3:24" ht="16.5" customHeight="1">
      <c r="C12" s="76" t="s">
        <v>277</v>
      </c>
      <c r="D12" s="76"/>
      <c r="E12" s="76"/>
      <c r="F12" s="85">
        <v>18192</v>
      </c>
      <c r="G12" s="85">
        <v>11686</v>
      </c>
      <c r="H12" s="85">
        <v>15737</v>
      </c>
      <c r="I12" s="85">
        <v>17781</v>
      </c>
      <c r="J12" s="121"/>
      <c r="K12" s="85">
        <v>16825</v>
      </c>
      <c r="L12" s="85">
        <v>5757</v>
      </c>
      <c r="M12" s="85">
        <v>5698</v>
      </c>
      <c r="N12" s="85">
        <v>-6122</v>
      </c>
      <c r="O12" s="121"/>
      <c r="P12" s="85">
        <v>1879</v>
      </c>
      <c r="Q12" s="85">
        <v>1995</v>
      </c>
      <c r="R12" s="85">
        <v>11064</v>
      </c>
      <c r="S12" s="85">
        <v>12740</v>
      </c>
      <c r="U12" s="85">
        <v>7296</v>
      </c>
      <c r="V12" s="85">
        <v>6298</v>
      </c>
      <c r="W12" s="85">
        <v>4556</v>
      </c>
      <c r="X12" s="85">
        <v>4471</v>
      </c>
    </row>
    <row r="13" spans="3:24" ht="16.5" customHeight="1">
      <c r="C13" s="76" t="s">
        <v>278</v>
      </c>
      <c r="D13" s="76"/>
      <c r="E13" s="76"/>
      <c r="F13" s="85">
        <v>33855</v>
      </c>
      <c r="G13" s="85">
        <v>19305</v>
      </c>
      <c r="H13" s="85">
        <v>32116</v>
      </c>
      <c r="I13" s="85">
        <v>21187</v>
      </c>
      <c r="J13" s="121"/>
      <c r="K13" s="85">
        <v>25743</v>
      </c>
      <c r="L13" s="85">
        <v>8602</v>
      </c>
      <c r="M13" s="85">
        <v>-4805</v>
      </c>
      <c r="N13" s="85">
        <v>-23010</v>
      </c>
      <c r="O13" s="121"/>
      <c r="P13" s="85">
        <v>903</v>
      </c>
      <c r="Q13" s="85">
        <v>905</v>
      </c>
      <c r="R13" s="85">
        <v>12608</v>
      </c>
      <c r="S13" s="85">
        <v>13457</v>
      </c>
      <c r="U13" s="85">
        <v>7333</v>
      </c>
      <c r="V13" s="85">
        <v>5179</v>
      </c>
      <c r="W13" s="85">
        <v>7828</v>
      </c>
      <c r="X13" s="85">
        <v>-690</v>
      </c>
    </row>
    <row r="14" spans="3:24" ht="17.25" customHeight="1">
      <c r="C14" s="76"/>
      <c r="D14" s="76"/>
      <c r="E14" s="76"/>
      <c r="F14" s="86"/>
      <c r="G14" s="86"/>
      <c r="H14" s="86"/>
      <c r="I14" s="86"/>
      <c r="K14" s="86"/>
      <c r="L14" s="86"/>
      <c r="M14" s="122"/>
      <c r="N14" s="122"/>
      <c r="P14" s="86"/>
      <c r="Q14" s="122"/>
      <c r="R14" s="122"/>
      <c r="S14" s="122"/>
      <c r="U14" s="86"/>
      <c r="V14" s="122"/>
      <c r="W14" s="122"/>
      <c r="X14" s="122"/>
    </row>
    <row r="15" spans="1:22" s="96" customFormat="1" ht="16.5" customHeight="1">
      <c r="A15" s="73"/>
      <c r="B15" s="70"/>
      <c r="C15" s="70"/>
      <c r="D15" s="70"/>
      <c r="E15" s="70"/>
      <c r="F15" s="123"/>
      <c r="G15" s="123"/>
      <c r="H15" s="123"/>
      <c r="I15" s="123"/>
      <c r="J15" s="124"/>
      <c r="K15" s="123"/>
      <c r="L15" s="123"/>
      <c r="M15" s="123"/>
      <c r="N15" s="123"/>
      <c r="O15" s="124"/>
      <c r="P15" s="123"/>
      <c r="Q15" s="57"/>
      <c r="U15" s="123"/>
      <c r="V15" s="57"/>
    </row>
    <row r="16" spans="6:19" ht="13.5">
      <c r="F16" s="197"/>
      <c r="G16" s="197"/>
      <c r="H16" s="197"/>
      <c r="I16" s="197"/>
      <c r="J16" s="197"/>
      <c r="K16" s="197"/>
      <c r="L16" s="197"/>
      <c r="M16" s="197"/>
      <c r="N16" s="197"/>
      <c r="O16" s="197"/>
      <c r="P16" s="197"/>
      <c r="Q16" s="197"/>
      <c r="R16" s="197"/>
      <c r="S16" s="197"/>
    </row>
    <row r="17" spans="1:24" ht="13.5">
      <c r="A17" s="80" t="s">
        <v>218</v>
      </c>
      <c r="F17" s="83"/>
      <c r="G17" s="83"/>
      <c r="H17" s="83"/>
      <c r="I17" s="83"/>
      <c r="K17" s="83"/>
      <c r="L17" s="83"/>
      <c r="M17" s="83"/>
      <c r="N17" s="83"/>
      <c r="P17" s="83"/>
      <c r="Q17" s="83"/>
      <c r="R17" s="83"/>
      <c r="S17" s="83"/>
      <c r="U17" s="83"/>
      <c r="V17" s="83"/>
      <c r="W17" s="83"/>
      <c r="X17" s="83"/>
    </row>
    <row r="18" spans="1:24" ht="13.5">
      <c r="A18" s="144"/>
      <c r="B18" s="145"/>
      <c r="C18" s="146" t="s">
        <v>220</v>
      </c>
      <c r="D18" s="146"/>
      <c r="E18" s="146"/>
      <c r="F18" s="125">
        <v>452838</v>
      </c>
      <c r="G18" s="125">
        <v>471789</v>
      </c>
      <c r="H18" s="125">
        <v>478648</v>
      </c>
      <c r="I18" s="125">
        <v>506298</v>
      </c>
      <c r="J18" s="125"/>
      <c r="K18" s="125">
        <v>455258</v>
      </c>
      <c r="L18" s="125">
        <v>464514</v>
      </c>
      <c r="M18" s="125">
        <v>443996</v>
      </c>
      <c r="N18" s="125">
        <v>469330</v>
      </c>
      <c r="O18" s="125"/>
      <c r="P18" s="125">
        <v>436820</v>
      </c>
      <c r="Q18" s="125">
        <v>438309</v>
      </c>
      <c r="R18" s="125">
        <v>430961</v>
      </c>
      <c r="S18" s="125">
        <v>484153</v>
      </c>
      <c r="U18" s="125">
        <f>SUM(U19:U20)</f>
        <v>424689</v>
      </c>
      <c r="V18" s="125">
        <f>SUM(V19:V20)</f>
        <v>426294</v>
      </c>
      <c r="W18" s="125">
        <f>SUM(W19:W20)</f>
        <v>413424</v>
      </c>
      <c r="X18" s="125">
        <f>SUM(X19:X20)</f>
        <v>448900</v>
      </c>
    </row>
    <row r="19" spans="1:24" ht="13.5">
      <c r="A19" s="96"/>
      <c r="B19" s="55"/>
      <c r="C19" s="96"/>
      <c r="D19" s="56" t="s">
        <v>222</v>
      </c>
      <c r="E19" s="57"/>
      <c r="F19" s="125">
        <v>412183</v>
      </c>
      <c r="G19" s="125">
        <v>415209</v>
      </c>
      <c r="H19" s="125">
        <v>434313</v>
      </c>
      <c r="I19" s="125">
        <v>447786</v>
      </c>
      <c r="J19" s="125"/>
      <c r="K19" s="125">
        <v>410118</v>
      </c>
      <c r="L19" s="125">
        <v>403987</v>
      </c>
      <c r="M19" s="125">
        <v>383997</v>
      </c>
      <c r="N19" s="125">
        <v>400512</v>
      </c>
      <c r="O19" s="125"/>
      <c r="P19" s="125">
        <v>378098</v>
      </c>
      <c r="Q19" s="125">
        <v>366971</v>
      </c>
      <c r="R19" s="125">
        <v>368192</v>
      </c>
      <c r="S19" s="125">
        <v>402911</v>
      </c>
      <c r="U19" s="125">
        <v>359925</v>
      </c>
      <c r="V19" s="125">
        <v>346771</v>
      </c>
      <c r="W19" s="125">
        <v>346188</v>
      </c>
      <c r="X19" s="125">
        <v>376940</v>
      </c>
    </row>
    <row r="20" spans="1:24" ht="13.5">
      <c r="A20" s="96"/>
      <c r="B20" s="55"/>
      <c r="C20" s="96"/>
      <c r="D20" s="56" t="s">
        <v>279</v>
      </c>
      <c r="E20" s="57"/>
      <c r="F20" s="125">
        <v>40655</v>
      </c>
      <c r="G20" s="125">
        <v>56580</v>
      </c>
      <c r="H20" s="125">
        <v>44335</v>
      </c>
      <c r="I20" s="125">
        <v>58512</v>
      </c>
      <c r="J20" s="125"/>
      <c r="K20" s="125">
        <v>45140</v>
      </c>
      <c r="L20" s="125">
        <v>60527</v>
      </c>
      <c r="M20" s="125">
        <v>59999</v>
      </c>
      <c r="N20" s="125">
        <v>68818</v>
      </c>
      <c r="O20" s="125"/>
      <c r="P20" s="125">
        <v>58722</v>
      </c>
      <c r="Q20" s="125">
        <v>71338</v>
      </c>
      <c r="R20" s="125">
        <v>62769</v>
      </c>
      <c r="S20" s="125">
        <v>81242</v>
      </c>
      <c r="U20" s="125">
        <v>64764</v>
      </c>
      <c r="V20" s="125">
        <v>79523</v>
      </c>
      <c r="W20" s="125">
        <v>67236</v>
      </c>
      <c r="X20" s="125">
        <v>71960</v>
      </c>
    </row>
    <row r="21" spans="1:24" ht="13.5">
      <c r="A21" s="96"/>
      <c r="B21" s="55"/>
      <c r="C21" s="55" t="s">
        <v>224</v>
      </c>
      <c r="D21" s="55"/>
      <c r="E21" s="57"/>
      <c r="F21" s="125">
        <v>35536</v>
      </c>
      <c r="G21" s="125">
        <v>41940</v>
      </c>
      <c r="H21" s="125">
        <v>34273</v>
      </c>
      <c r="I21" s="125">
        <v>32591</v>
      </c>
      <c r="J21" s="125"/>
      <c r="K21" s="125">
        <v>33095</v>
      </c>
      <c r="L21" s="125">
        <v>34746</v>
      </c>
      <c r="M21" s="125">
        <v>25913</v>
      </c>
      <c r="N21" s="125">
        <v>21796</v>
      </c>
      <c r="O21" s="125"/>
      <c r="P21" s="125">
        <v>24754</v>
      </c>
      <c r="Q21" s="125">
        <v>26447</v>
      </c>
      <c r="R21" s="125">
        <v>25156</v>
      </c>
      <c r="S21" s="125">
        <v>25335</v>
      </c>
      <c r="U21" s="125">
        <v>27905</v>
      </c>
      <c r="V21" s="125">
        <v>27838</v>
      </c>
      <c r="W21" s="125">
        <v>26393</v>
      </c>
      <c r="X21" s="125">
        <v>24694</v>
      </c>
    </row>
    <row r="22" spans="1:24" ht="13.5">
      <c r="A22" s="96"/>
      <c r="B22" s="55"/>
      <c r="C22" s="55" t="s">
        <v>225</v>
      </c>
      <c r="D22" s="55"/>
      <c r="E22" s="55"/>
      <c r="F22" s="125">
        <v>41739</v>
      </c>
      <c r="G22" s="125">
        <v>44531</v>
      </c>
      <c r="H22" s="125">
        <v>39118</v>
      </c>
      <c r="I22" s="125">
        <v>40688</v>
      </c>
      <c r="J22" s="125"/>
      <c r="K22" s="125">
        <v>33221</v>
      </c>
      <c r="L22" s="125">
        <v>45093</v>
      </c>
      <c r="M22" s="125">
        <v>32182</v>
      </c>
      <c r="N22" s="125">
        <v>32552</v>
      </c>
      <c r="O22" s="125"/>
      <c r="P22" s="125">
        <v>29815</v>
      </c>
      <c r="Q22" s="125">
        <v>32646</v>
      </c>
      <c r="R22" s="125">
        <v>29823</v>
      </c>
      <c r="S22" s="125">
        <v>32118</v>
      </c>
      <c r="U22" s="125">
        <v>30360</v>
      </c>
      <c r="V22" s="125">
        <v>33770</v>
      </c>
      <c r="W22" s="125">
        <v>28378</v>
      </c>
      <c r="X22" s="125">
        <v>29368</v>
      </c>
    </row>
    <row r="23" spans="1:24" ht="13.5">
      <c r="A23" s="96"/>
      <c r="B23" s="55"/>
      <c r="C23" s="55"/>
      <c r="D23" s="55"/>
      <c r="E23" s="55"/>
      <c r="F23" s="125"/>
      <c r="G23" s="125"/>
      <c r="H23" s="125"/>
      <c r="I23" s="125"/>
      <c r="J23" s="125"/>
      <c r="K23" s="125"/>
      <c r="L23" s="125"/>
      <c r="M23" s="125"/>
      <c r="N23" s="125"/>
      <c r="O23" s="125"/>
      <c r="P23" s="125"/>
      <c r="Q23" s="125"/>
      <c r="R23" s="125"/>
      <c r="S23" s="125"/>
      <c r="U23" s="125"/>
      <c r="V23" s="125"/>
      <c r="W23" s="125"/>
      <c r="X23" s="125"/>
    </row>
    <row r="24" spans="1:13" ht="13.5">
      <c r="A24" s="80" t="s">
        <v>280</v>
      </c>
      <c r="C24" s="80"/>
      <c r="M24" s="73"/>
    </row>
    <row r="25" spans="1:24" ht="13.5">
      <c r="A25" s="147"/>
      <c r="B25" s="148"/>
      <c r="C25" s="149" t="s">
        <v>281</v>
      </c>
      <c r="D25" s="149"/>
      <c r="E25" s="148"/>
      <c r="F25" s="150">
        <v>244734</v>
      </c>
      <c r="G25" s="150">
        <v>259705</v>
      </c>
      <c r="H25" s="150">
        <v>244652</v>
      </c>
      <c r="I25" s="150">
        <v>266943</v>
      </c>
      <c r="J25" s="125"/>
      <c r="K25" s="150">
        <v>233869</v>
      </c>
      <c r="L25" s="150">
        <v>249948</v>
      </c>
      <c r="M25" s="150">
        <v>221069</v>
      </c>
      <c r="N25" s="150">
        <v>233445</v>
      </c>
      <c r="O25" s="125"/>
      <c r="P25" s="150">
        <v>206739</v>
      </c>
      <c r="Q25" s="150">
        <v>214950</v>
      </c>
      <c r="R25" s="150">
        <v>204838</v>
      </c>
      <c r="S25" s="150">
        <v>250051</v>
      </c>
      <c r="U25" s="150">
        <v>212916</v>
      </c>
      <c r="V25" s="150">
        <v>226149</v>
      </c>
      <c r="W25" s="150">
        <v>210357</v>
      </c>
      <c r="X25" s="150">
        <v>226437</v>
      </c>
    </row>
    <row r="26" spans="1:24" ht="13.5">
      <c r="A26" s="96"/>
      <c r="B26" s="55"/>
      <c r="C26" s="56" t="s">
        <v>228</v>
      </c>
      <c r="D26" s="56"/>
      <c r="E26" s="55"/>
      <c r="F26" s="125">
        <v>285379</v>
      </c>
      <c r="G26" s="125">
        <v>298555</v>
      </c>
      <c r="H26" s="125">
        <v>307387</v>
      </c>
      <c r="I26" s="125">
        <v>312634</v>
      </c>
      <c r="J26" s="125"/>
      <c r="K26" s="125">
        <v>287705</v>
      </c>
      <c r="L26" s="125">
        <v>294406</v>
      </c>
      <c r="M26" s="125">
        <v>281022</v>
      </c>
      <c r="N26" s="125">
        <v>290232</v>
      </c>
      <c r="O26" s="125"/>
      <c r="P26" s="125">
        <v>284650</v>
      </c>
      <c r="Q26" s="125">
        <v>282452</v>
      </c>
      <c r="R26" s="125">
        <v>281102</v>
      </c>
      <c r="S26" s="125">
        <v>291555</v>
      </c>
      <c r="U26" s="125">
        <f>SUM(U27:U29)</f>
        <v>270038</v>
      </c>
      <c r="V26" s="125">
        <f>SUM(V27:V29)</f>
        <v>261753</v>
      </c>
      <c r="W26" s="125">
        <f>SUM(W27:W29)</f>
        <v>257838</v>
      </c>
      <c r="X26" s="125">
        <f>SUM(X27:X29)</f>
        <v>276525</v>
      </c>
    </row>
    <row r="27" spans="1:24" ht="13.5">
      <c r="A27" s="96"/>
      <c r="B27" s="55"/>
      <c r="C27" s="96"/>
      <c r="D27" s="56" t="s">
        <v>229</v>
      </c>
      <c r="E27" s="55"/>
      <c r="F27" s="125">
        <v>103174</v>
      </c>
      <c r="G27" s="125">
        <v>112527</v>
      </c>
      <c r="H27" s="125">
        <v>108252</v>
      </c>
      <c r="I27" s="125">
        <v>110846</v>
      </c>
      <c r="J27" s="125"/>
      <c r="K27" s="125">
        <v>101664</v>
      </c>
      <c r="L27" s="125">
        <v>115921</v>
      </c>
      <c r="M27" s="125">
        <v>132882</v>
      </c>
      <c r="N27" s="125">
        <v>152395</v>
      </c>
      <c r="O27" s="125"/>
      <c r="P27" s="125">
        <v>142770</v>
      </c>
      <c r="Q27" s="125">
        <v>138388</v>
      </c>
      <c r="R27" s="125">
        <v>135239</v>
      </c>
      <c r="S27" s="125">
        <v>141290</v>
      </c>
      <c r="U27" s="125">
        <v>133410</v>
      </c>
      <c r="V27" s="125">
        <v>131447</v>
      </c>
      <c r="W27" s="125">
        <v>124567</v>
      </c>
      <c r="X27" s="125">
        <v>132546</v>
      </c>
    </row>
    <row r="28" spans="1:24" ht="13.5">
      <c r="A28" s="96"/>
      <c r="B28" s="55"/>
      <c r="C28" s="96"/>
      <c r="D28" s="56" t="s">
        <v>230</v>
      </c>
      <c r="E28" s="55"/>
      <c r="F28" s="125">
        <v>146849</v>
      </c>
      <c r="G28" s="125">
        <v>142267</v>
      </c>
      <c r="H28" s="125">
        <v>154529</v>
      </c>
      <c r="I28" s="125">
        <v>159574</v>
      </c>
      <c r="J28" s="125"/>
      <c r="K28" s="125">
        <v>148671</v>
      </c>
      <c r="L28" s="125">
        <v>140039</v>
      </c>
      <c r="M28" s="125">
        <v>119553</v>
      </c>
      <c r="N28" s="125">
        <v>115144</v>
      </c>
      <c r="O28" s="125"/>
      <c r="P28" s="125">
        <v>113750</v>
      </c>
      <c r="Q28" s="125">
        <v>112396</v>
      </c>
      <c r="R28" s="125">
        <v>115321</v>
      </c>
      <c r="S28" s="125">
        <v>117117</v>
      </c>
      <c r="U28" s="125">
        <v>103117</v>
      </c>
      <c r="V28" s="125">
        <v>97934</v>
      </c>
      <c r="W28" s="125">
        <v>102480</v>
      </c>
      <c r="X28" s="125">
        <v>110405</v>
      </c>
    </row>
    <row r="29" spans="1:24" ht="13.5">
      <c r="A29" s="96"/>
      <c r="B29" s="55"/>
      <c r="C29" s="96"/>
      <c r="D29" s="55" t="s">
        <v>225</v>
      </c>
      <c r="E29" s="55"/>
      <c r="F29" s="125">
        <v>35356</v>
      </c>
      <c r="G29" s="125">
        <v>43761</v>
      </c>
      <c r="H29" s="125">
        <v>44606</v>
      </c>
      <c r="I29" s="125">
        <v>42214</v>
      </c>
      <c r="J29" s="125"/>
      <c r="K29" s="125">
        <v>37370</v>
      </c>
      <c r="L29" s="125">
        <v>38445</v>
      </c>
      <c r="M29" s="125">
        <v>28587</v>
      </c>
      <c r="N29" s="125">
        <v>22694</v>
      </c>
      <c r="O29" s="125"/>
      <c r="P29" s="125">
        <v>28130</v>
      </c>
      <c r="Q29" s="125">
        <v>31668</v>
      </c>
      <c r="R29" s="125">
        <v>30542</v>
      </c>
      <c r="S29" s="125">
        <v>33148</v>
      </c>
      <c r="U29" s="125">
        <v>33511</v>
      </c>
      <c r="V29" s="125">
        <v>32372</v>
      </c>
      <c r="W29" s="125">
        <v>30791</v>
      </c>
      <c r="X29" s="125">
        <v>33574</v>
      </c>
    </row>
    <row r="30" ht="13.5">
      <c r="M30" s="73"/>
    </row>
    <row r="31" ht="13.5">
      <c r="M31" s="73"/>
    </row>
    <row r="32" ht="13.5">
      <c r="M32" s="73"/>
    </row>
    <row r="33" ht="13.5">
      <c r="M33" s="73"/>
    </row>
    <row r="34" ht="13.5">
      <c r="M34" s="73"/>
    </row>
    <row r="35" ht="13.5">
      <c r="M35" s="73"/>
    </row>
    <row r="36" ht="13.5">
      <c r="M36" s="73"/>
    </row>
    <row r="37" ht="13.5">
      <c r="M37" s="73"/>
    </row>
    <row r="38" ht="13.5">
      <c r="M38" s="73"/>
    </row>
    <row r="39" ht="13.5">
      <c r="M39" s="73"/>
    </row>
    <row r="40" ht="13.5">
      <c r="M40" s="73"/>
    </row>
    <row r="41" ht="13.5">
      <c r="M41" s="73"/>
    </row>
    <row r="42" ht="13.5">
      <c r="M42" s="73"/>
    </row>
    <row r="43" ht="13.5">
      <c r="M43" s="73"/>
    </row>
    <row r="44" ht="13.5">
      <c r="M44" s="73"/>
    </row>
    <row r="45" ht="13.5">
      <c r="M45" s="73"/>
    </row>
    <row r="46" ht="13.5">
      <c r="M46" s="73"/>
    </row>
    <row r="47" ht="13.5">
      <c r="M47" s="73"/>
    </row>
    <row r="48" ht="13.5">
      <c r="M48" s="73"/>
    </row>
    <row r="49" ht="13.5">
      <c r="M49" s="73"/>
    </row>
    <row r="50" ht="13.5">
      <c r="M50" s="73"/>
    </row>
    <row r="51" ht="13.5">
      <c r="M51" s="73"/>
    </row>
    <row r="52" ht="13.5">
      <c r="M52" s="73"/>
    </row>
    <row r="53" ht="13.5">
      <c r="M53" s="73"/>
    </row>
    <row r="54" ht="13.5">
      <c r="M54" s="73"/>
    </row>
    <row r="55" ht="13.5">
      <c r="M55" s="73"/>
    </row>
    <row r="56" ht="13.5">
      <c r="M56" s="73"/>
    </row>
    <row r="57" ht="13.5">
      <c r="M57" s="73"/>
    </row>
    <row r="58" ht="13.5">
      <c r="M58" s="73"/>
    </row>
    <row r="59" ht="13.5">
      <c r="M59" s="73"/>
    </row>
    <row r="60" ht="13.5">
      <c r="M60" s="73"/>
    </row>
    <row r="61" ht="13.5">
      <c r="M61" s="73"/>
    </row>
    <row r="62" ht="13.5">
      <c r="M62" s="73"/>
    </row>
    <row r="63" ht="13.5">
      <c r="M63" s="73"/>
    </row>
    <row r="64" ht="13.5">
      <c r="M64" s="73"/>
    </row>
    <row r="65" ht="13.5">
      <c r="M65" s="73"/>
    </row>
    <row r="66" ht="13.5">
      <c r="M66" s="73"/>
    </row>
    <row r="67" ht="13.5">
      <c r="M67" s="73"/>
    </row>
    <row r="68" ht="13.5">
      <c r="M68" s="73"/>
    </row>
    <row r="69" ht="13.5">
      <c r="M69" s="73"/>
    </row>
    <row r="70" ht="13.5">
      <c r="M70" s="73"/>
    </row>
    <row r="71" ht="13.5">
      <c r="M71" s="73"/>
    </row>
    <row r="72" ht="13.5">
      <c r="M72" s="73"/>
    </row>
    <row r="73" ht="13.5">
      <c r="M73" s="73"/>
    </row>
    <row r="74" ht="13.5">
      <c r="M74" s="73"/>
    </row>
    <row r="75" ht="13.5">
      <c r="M75" s="73"/>
    </row>
    <row r="76" ht="13.5">
      <c r="M76" s="73"/>
    </row>
    <row r="77" ht="13.5">
      <c r="M77" s="73"/>
    </row>
    <row r="78" ht="13.5">
      <c r="M78" s="73"/>
    </row>
    <row r="79" ht="13.5">
      <c r="M79" s="73"/>
    </row>
    <row r="80" ht="13.5">
      <c r="M80" s="73"/>
    </row>
    <row r="81" ht="13.5">
      <c r="M81" s="73"/>
    </row>
    <row r="82" ht="13.5">
      <c r="M82" s="73"/>
    </row>
    <row r="83" ht="13.5">
      <c r="M83" s="73"/>
    </row>
    <row r="84" ht="13.5">
      <c r="M84" s="73"/>
    </row>
    <row r="85" ht="13.5">
      <c r="M85" s="73"/>
    </row>
    <row r="86" ht="13.5">
      <c r="M86" s="73"/>
    </row>
    <row r="87" ht="13.5">
      <c r="M87" s="73"/>
    </row>
    <row r="88" ht="13.5">
      <c r="M88" s="73"/>
    </row>
    <row r="89" ht="13.5">
      <c r="M89" s="73"/>
    </row>
    <row r="90" ht="13.5">
      <c r="M90" s="73"/>
    </row>
    <row r="91" ht="13.5">
      <c r="M91" s="73"/>
    </row>
    <row r="92" ht="13.5">
      <c r="M92" s="73"/>
    </row>
    <row r="93" ht="13.5">
      <c r="M93" s="73"/>
    </row>
    <row r="94" ht="13.5">
      <c r="M94" s="73"/>
    </row>
    <row r="95" ht="13.5">
      <c r="M95" s="73"/>
    </row>
    <row r="96" ht="13.5">
      <c r="M96" s="73"/>
    </row>
    <row r="97" ht="13.5">
      <c r="M97" s="73"/>
    </row>
    <row r="98" ht="13.5">
      <c r="M98" s="73"/>
    </row>
    <row r="99" ht="13.5">
      <c r="M99" s="73"/>
    </row>
    <row r="100" ht="13.5">
      <c r="M100" s="73"/>
    </row>
    <row r="101" ht="13.5">
      <c r="M101" s="73"/>
    </row>
    <row r="102" ht="13.5">
      <c r="M102" s="73"/>
    </row>
    <row r="103" ht="13.5">
      <c r="M103" s="73"/>
    </row>
    <row r="104" ht="13.5">
      <c r="M104" s="73"/>
    </row>
    <row r="105" ht="13.5">
      <c r="M105" s="73"/>
    </row>
    <row r="106" ht="13.5">
      <c r="M106" s="73"/>
    </row>
    <row r="107" ht="13.5">
      <c r="M107" s="73"/>
    </row>
    <row r="108" ht="13.5">
      <c r="M108" s="73"/>
    </row>
    <row r="109" ht="13.5">
      <c r="M109" s="73"/>
    </row>
    <row r="110" ht="13.5">
      <c r="M110" s="73"/>
    </row>
    <row r="111" ht="13.5">
      <c r="M111" s="73"/>
    </row>
    <row r="112" ht="13.5">
      <c r="M112" s="73"/>
    </row>
    <row r="113" ht="13.5">
      <c r="M113" s="73"/>
    </row>
    <row r="114" ht="13.5">
      <c r="M114" s="73"/>
    </row>
    <row r="115" ht="13.5">
      <c r="M115" s="73"/>
    </row>
    <row r="116" ht="13.5">
      <c r="M116" s="73"/>
    </row>
    <row r="117" ht="13.5">
      <c r="M117" s="73"/>
    </row>
    <row r="118" ht="13.5">
      <c r="M118" s="73"/>
    </row>
    <row r="119" ht="13.5">
      <c r="M119" s="73"/>
    </row>
    <row r="120" ht="13.5">
      <c r="M120" s="73"/>
    </row>
    <row r="121" ht="13.5">
      <c r="M121" s="73"/>
    </row>
    <row r="122" ht="13.5">
      <c r="M122" s="73"/>
    </row>
    <row r="123" ht="13.5">
      <c r="M123" s="73"/>
    </row>
    <row r="124" ht="13.5">
      <c r="M124" s="73"/>
    </row>
    <row r="125" ht="13.5">
      <c r="M125" s="73"/>
    </row>
    <row r="126" ht="13.5">
      <c r="M126" s="73"/>
    </row>
    <row r="127" ht="13.5">
      <c r="M127" s="73"/>
    </row>
    <row r="128" ht="13.5">
      <c r="M128" s="73"/>
    </row>
    <row r="129" ht="13.5">
      <c r="M129" s="73"/>
    </row>
    <row r="130" ht="13.5">
      <c r="M130" s="73"/>
    </row>
    <row r="131" ht="13.5">
      <c r="M131" s="73"/>
    </row>
    <row r="132" ht="13.5">
      <c r="M132" s="73"/>
    </row>
    <row r="133" ht="13.5">
      <c r="M133" s="73"/>
    </row>
    <row r="134" ht="13.5">
      <c r="M134" s="73"/>
    </row>
    <row r="135" ht="13.5">
      <c r="M135" s="73"/>
    </row>
    <row r="136" ht="13.5">
      <c r="M136" s="73"/>
    </row>
    <row r="137" ht="13.5">
      <c r="M137" s="73"/>
    </row>
    <row r="138" ht="13.5">
      <c r="M138" s="73"/>
    </row>
    <row r="139" ht="13.5">
      <c r="M139" s="73"/>
    </row>
    <row r="140" ht="13.5">
      <c r="M140" s="73"/>
    </row>
    <row r="141" ht="13.5">
      <c r="M141" s="73"/>
    </row>
    <row r="142" ht="13.5">
      <c r="M142" s="73"/>
    </row>
    <row r="143" ht="13.5">
      <c r="M143" s="73"/>
    </row>
    <row r="144" ht="13.5">
      <c r="M144" s="73"/>
    </row>
    <row r="145" ht="13.5">
      <c r="M145" s="73"/>
    </row>
    <row r="146" ht="13.5">
      <c r="M146" s="73"/>
    </row>
    <row r="147" ht="13.5">
      <c r="M147" s="73"/>
    </row>
    <row r="148" ht="13.5">
      <c r="M148" s="73"/>
    </row>
    <row r="149" ht="13.5">
      <c r="M149" s="73"/>
    </row>
    <row r="150" ht="13.5">
      <c r="M150" s="73"/>
    </row>
    <row r="151" ht="13.5">
      <c r="M151" s="73"/>
    </row>
    <row r="152" ht="13.5">
      <c r="M152" s="73"/>
    </row>
    <row r="153" ht="13.5">
      <c r="M153" s="73"/>
    </row>
    <row r="154" ht="13.5">
      <c r="M154" s="73"/>
    </row>
    <row r="155" ht="13.5">
      <c r="M155" s="73"/>
    </row>
    <row r="156" ht="13.5">
      <c r="M156" s="73"/>
    </row>
    <row r="157" ht="13.5">
      <c r="M157" s="73"/>
    </row>
    <row r="158" ht="13.5">
      <c r="M158" s="73"/>
    </row>
    <row r="159" ht="13.5">
      <c r="M159" s="73"/>
    </row>
    <row r="160" ht="13.5">
      <c r="M160" s="73"/>
    </row>
    <row r="161" ht="13.5">
      <c r="M161" s="73"/>
    </row>
    <row r="162" ht="13.5">
      <c r="M162" s="73"/>
    </row>
    <row r="163" ht="13.5">
      <c r="M163" s="73"/>
    </row>
    <row r="164" ht="13.5">
      <c r="M164" s="73"/>
    </row>
    <row r="165" ht="13.5">
      <c r="M165" s="73"/>
    </row>
    <row r="166" ht="13.5">
      <c r="M166" s="73"/>
    </row>
    <row r="167" ht="13.5">
      <c r="M167" s="73"/>
    </row>
    <row r="168" ht="13.5">
      <c r="M168" s="73"/>
    </row>
    <row r="169" ht="13.5">
      <c r="M169" s="73"/>
    </row>
    <row r="170" ht="13.5">
      <c r="M170" s="73"/>
    </row>
    <row r="171" ht="13.5">
      <c r="M171" s="73"/>
    </row>
    <row r="172" ht="13.5">
      <c r="M172" s="73"/>
    </row>
    <row r="173" ht="13.5">
      <c r="M173" s="73"/>
    </row>
    <row r="174" ht="13.5">
      <c r="M174" s="73"/>
    </row>
    <row r="175" ht="13.5">
      <c r="M175" s="73"/>
    </row>
    <row r="176" ht="13.5">
      <c r="M176" s="73"/>
    </row>
    <row r="177" ht="13.5">
      <c r="M177" s="73"/>
    </row>
    <row r="178" ht="13.5">
      <c r="M178" s="73"/>
    </row>
    <row r="179" ht="13.5">
      <c r="M179" s="73"/>
    </row>
    <row r="180" ht="13.5">
      <c r="M180" s="73"/>
    </row>
    <row r="181" ht="13.5">
      <c r="M181" s="73"/>
    </row>
    <row r="182" ht="13.5">
      <c r="M182" s="73"/>
    </row>
    <row r="183" ht="13.5">
      <c r="M183" s="73"/>
    </row>
    <row r="184" ht="13.5">
      <c r="M184" s="73"/>
    </row>
    <row r="185" ht="13.5">
      <c r="M185" s="73"/>
    </row>
    <row r="186" ht="13.5">
      <c r="M186" s="73"/>
    </row>
    <row r="187" ht="13.5">
      <c r="M187" s="73"/>
    </row>
    <row r="188" ht="13.5">
      <c r="M188" s="73"/>
    </row>
    <row r="189" ht="13.5">
      <c r="M189" s="73"/>
    </row>
    <row r="190" ht="13.5">
      <c r="M190" s="73"/>
    </row>
    <row r="191" ht="13.5">
      <c r="M191" s="73"/>
    </row>
    <row r="192" ht="13.5">
      <c r="M192" s="73"/>
    </row>
    <row r="193" ht="13.5">
      <c r="M193" s="73"/>
    </row>
    <row r="194" ht="13.5">
      <c r="M194" s="73"/>
    </row>
    <row r="195" ht="13.5">
      <c r="M195" s="73"/>
    </row>
    <row r="196" ht="13.5">
      <c r="M196" s="73"/>
    </row>
    <row r="197" ht="13.5">
      <c r="M197" s="73"/>
    </row>
    <row r="198" ht="13.5">
      <c r="M198" s="73"/>
    </row>
    <row r="199" ht="13.5">
      <c r="M199" s="73"/>
    </row>
    <row r="200" ht="13.5">
      <c r="M200" s="73"/>
    </row>
    <row r="201" ht="13.5">
      <c r="M201" s="73"/>
    </row>
    <row r="202" ht="13.5">
      <c r="M202" s="73"/>
    </row>
    <row r="203" ht="13.5">
      <c r="M203" s="73"/>
    </row>
    <row r="204" ht="13.5">
      <c r="M204" s="73"/>
    </row>
    <row r="205" ht="13.5">
      <c r="M205" s="73"/>
    </row>
    <row r="206" ht="13.5">
      <c r="M206" s="73"/>
    </row>
    <row r="207" ht="13.5">
      <c r="M207" s="73"/>
    </row>
    <row r="208" ht="13.5">
      <c r="M208" s="73"/>
    </row>
    <row r="209" ht="13.5">
      <c r="M209" s="73"/>
    </row>
    <row r="210" ht="13.5">
      <c r="M210" s="73"/>
    </row>
    <row r="211" ht="13.5">
      <c r="M211" s="73"/>
    </row>
    <row r="212" ht="13.5">
      <c r="M212" s="73"/>
    </row>
    <row r="213" ht="13.5">
      <c r="M213" s="73"/>
    </row>
    <row r="214" ht="13.5">
      <c r="M214" s="73"/>
    </row>
    <row r="215" ht="13.5">
      <c r="M215" s="73"/>
    </row>
    <row r="216" ht="13.5">
      <c r="M216" s="73"/>
    </row>
    <row r="217" ht="13.5">
      <c r="M217" s="73"/>
    </row>
    <row r="218" ht="13.5">
      <c r="M218" s="73"/>
    </row>
    <row r="219" ht="13.5">
      <c r="M219" s="73"/>
    </row>
    <row r="220" ht="13.5">
      <c r="M220" s="73"/>
    </row>
    <row r="221" ht="13.5">
      <c r="M221" s="73"/>
    </row>
    <row r="222" ht="13.5">
      <c r="M222" s="73"/>
    </row>
    <row r="223" ht="13.5">
      <c r="M223" s="73"/>
    </row>
    <row r="224" ht="13.5">
      <c r="M224" s="73"/>
    </row>
    <row r="225" ht="13.5">
      <c r="M225" s="73"/>
    </row>
    <row r="226" ht="13.5">
      <c r="M226" s="73"/>
    </row>
    <row r="227" ht="13.5">
      <c r="M227" s="73"/>
    </row>
    <row r="228" ht="13.5">
      <c r="M228" s="73"/>
    </row>
    <row r="229" ht="13.5">
      <c r="M229" s="73"/>
    </row>
    <row r="230" ht="13.5">
      <c r="M230" s="73"/>
    </row>
    <row r="231" ht="13.5">
      <c r="M231" s="73"/>
    </row>
    <row r="232" ht="13.5">
      <c r="M232" s="73"/>
    </row>
    <row r="233" ht="13.5">
      <c r="M233" s="73"/>
    </row>
    <row r="234" ht="13.5">
      <c r="M234" s="73"/>
    </row>
    <row r="235" ht="13.5">
      <c r="M235" s="73"/>
    </row>
    <row r="236" ht="13.5">
      <c r="M236" s="73"/>
    </row>
    <row r="237" ht="13.5">
      <c r="M237" s="73"/>
    </row>
    <row r="238" ht="13.5">
      <c r="M238" s="73"/>
    </row>
    <row r="239" ht="13.5">
      <c r="M239" s="73"/>
    </row>
    <row r="240" ht="13.5">
      <c r="M240" s="73"/>
    </row>
    <row r="241" ht="13.5">
      <c r="M241" s="73"/>
    </row>
    <row r="242" ht="13.5">
      <c r="M242" s="73"/>
    </row>
    <row r="243" ht="13.5">
      <c r="M243" s="73"/>
    </row>
    <row r="244" ht="13.5">
      <c r="M244" s="73"/>
    </row>
    <row r="245" ht="13.5">
      <c r="M245" s="73"/>
    </row>
    <row r="246" ht="13.5">
      <c r="M246" s="73"/>
    </row>
    <row r="247" ht="13.5">
      <c r="M247" s="73"/>
    </row>
    <row r="248" ht="13.5">
      <c r="M248" s="73"/>
    </row>
    <row r="249" ht="13.5">
      <c r="M249" s="73"/>
    </row>
    <row r="250" ht="13.5">
      <c r="M250" s="73"/>
    </row>
    <row r="251" ht="13.5">
      <c r="M251" s="73"/>
    </row>
    <row r="252" ht="13.5">
      <c r="M252" s="73"/>
    </row>
    <row r="253" ht="13.5">
      <c r="M253" s="73"/>
    </row>
    <row r="254" ht="13.5">
      <c r="M254" s="73"/>
    </row>
    <row r="255" ht="13.5">
      <c r="M255" s="73"/>
    </row>
    <row r="256" ht="13.5">
      <c r="M256" s="73"/>
    </row>
    <row r="257" ht="13.5">
      <c r="M257" s="73"/>
    </row>
    <row r="258" ht="13.5">
      <c r="M258" s="73"/>
    </row>
    <row r="259" ht="13.5">
      <c r="M259" s="73"/>
    </row>
    <row r="260" ht="13.5">
      <c r="M260" s="73"/>
    </row>
    <row r="261" ht="13.5">
      <c r="M261" s="73"/>
    </row>
    <row r="262" ht="13.5">
      <c r="M262" s="73"/>
    </row>
    <row r="263" ht="13.5">
      <c r="M263" s="73"/>
    </row>
    <row r="264" ht="13.5">
      <c r="M264" s="73"/>
    </row>
    <row r="265" ht="13.5">
      <c r="M265" s="73"/>
    </row>
    <row r="266" ht="13.5">
      <c r="M266" s="73"/>
    </row>
    <row r="267" ht="13.5">
      <c r="M267" s="73"/>
    </row>
    <row r="268" ht="13.5">
      <c r="M268" s="73"/>
    </row>
    <row r="269" ht="13.5">
      <c r="M269" s="73"/>
    </row>
    <row r="270" ht="13.5">
      <c r="M270" s="73"/>
    </row>
    <row r="271" ht="13.5">
      <c r="M271" s="73"/>
    </row>
    <row r="272" ht="13.5">
      <c r="M272" s="73"/>
    </row>
    <row r="273" ht="13.5">
      <c r="M273" s="73"/>
    </row>
    <row r="274" ht="13.5">
      <c r="M274" s="73"/>
    </row>
    <row r="275" ht="13.5">
      <c r="M275" s="73"/>
    </row>
    <row r="276" ht="13.5">
      <c r="M276" s="73"/>
    </row>
    <row r="277" ht="13.5">
      <c r="M277" s="73"/>
    </row>
    <row r="278" ht="13.5">
      <c r="M278" s="73"/>
    </row>
    <row r="279" ht="13.5">
      <c r="M279" s="73"/>
    </row>
    <row r="280" ht="13.5">
      <c r="M280" s="73"/>
    </row>
    <row r="281" ht="13.5">
      <c r="M281" s="73"/>
    </row>
    <row r="282" ht="13.5">
      <c r="M282" s="73"/>
    </row>
    <row r="283" ht="13.5">
      <c r="M283" s="73"/>
    </row>
    <row r="284" ht="13.5">
      <c r="M284" s="73"/>
    </row>
    <row r="285" ht="13.5">
      <c r="M285" s="73"/>
    </row>
    <row r="286" ht="13.5">
      <c r="M286" s="73"/>
    </row>
    <row r="287" ht="13.5">
      <c r="M287" s="73"/>
    </row>
    <row r="288" ht="13.5">
      <c r="M288" s="73"/>
    </row>
    <row r="289" ht="13.5">
      <c r="M289" s="73"/>
    </row>
    <row r="290" ht="13.5">
      <c r="M290" s="73"/>
    </row>
    <row r="291" ht="13.5">
      <c r="M291" s="73"/>
    </row>
    <row r="292" ht="13.5">
      <c r="M292" s="73"/>
    </row>
    <row r="293" ht="13.5">
      <c r="M293" s="73"/>
    </row>
    <row r="294" ht="13.5">
      <c r="M294" s="73"/>
    </row>
    <row r="295" ht="13.5">
      <c r="M295" s="73"/>
    </row>
    <row r="296" ht="13.5">
      <c r="M296" s="73"/>
    </row>
    <row r="297" ht="13.5">
      <c r="M297" s="73"/>
    </row>
    <row r="298" ht="13.5">
      <c r="M298" s="73"/>
    </row>
    <row r="299" ht="13.5">
      <c r="M299" s="73"/>
    </row>
    <row r="300" ht="13.5">
      <c r="M300" s="73"/>
    </row>
    <row r="301" ht="13.5">
      <c r="M301" s="73"/>
    </row>
    <row r="302" ht="13.5">
      <c r="M302" s="73"/>
    </row>
    <row r="303" ht="13.5">
      <c r="M303" s="73"/>
    </row>
    <row r="304" ht="13.5">
      <c r="M304" s="73"/>
    </row>
    <row r="305" ht="13.5">
      <c r="M305" s="73"/>
    </row>
    <row r="306" ht="13.5">
      <c r="M306" s="73"/>
    </row>
    <row r="307" ht="13.5">
      <c r="M307" s="73"/>
    </row>
    <row r="308" ht="13.5">
      <c r="M308" s="73"/>
    </row>
    <row r="309" ht="13.5">
      <c r="M309" s="73"/>
    </row>
    <row r="310" ht="13.5">
      <c r="M310" s="73"/>
    </row>
    <row r="311" ht="13.5">
      <c r="M311" s="73"/>
    </row>
    <row r="312" ht="13.5">
      <c r="M312" s="73"/>
    </row>
    <row r="313" ht="13.5">
      <c r="M313" s="73"/>
    </row>
    <row r="314" ht="13.5">
      <c r="M314" s="73"/>
    </row>
    <row r="315" ht="13.5">
      <c r="M315" s="73"/>
    </row>
    <row r="316" ht="13.5">
      <c r="M316" s="73"/>
    </row>
    <row r="317" ht="13.5">
      <c r="M317" s="73"/>
    </row>
    <row r="318" ht="13.5">
      <c r="M318" s="73"/>
    </row>
    <row r="319" ht="13.5">
      <c r="M319" s="73"/>
    </row>
    <row r="320" ht="13.5">
      <c r="M320" s="73"/>
    </row>
    <row r="321" ht="13.5">
      <c r="M321" s="73"/>
    </row>
    <row r="322" ht="13.5">
      <c r="M322" s="73"/>
    </row>
    <row r="323" ht="13.5">
      <c r="M323" s="73"/>
    </row>
    <row r="324" ht="13.5">
      <c r="M324" s="73"/>
    </row>
    <row r="325" ht="13.5">
      <c r="M325" s="73"/>
    </row>
    <row r="326" ht="13.5">
      <c r="M326" s="73"/>
    </row>
    <row r="327" ht="13.5">
      <c r="M327" s="73"/>
    </row>
    <row r="328" ht="13.5">
      <c r="M328" s="73"/>
    </row>
    <row r="329" ht="13.5">
      <c r="M329" s="73"/>
    </row>
    <row r="330" ht="13.5">
      <c r="M330" s="73"/>
    </row>
    <row r="331" ht="13.5">
      <c r="M331" s="73"/>
    </row>
    <row r="332" ht="13.5">
      <c r="M332" s="73"/>
    </row>
    <row r="333" ht="13.5">
      <c r="M333" s="73"/>
    </row>
    <row r="334" ht="13.5">
      <c r="M334" s="73"/>
    </row>
    <row r="335" ht="13.5">
      <c r="M335" s="73"/>
    </row>
    <row r="336" ht="13.5">
      <c r="M336" s="73"/>
    </row>
    <row r="337" ht="13.5">
      <c r="M337" s="73"/>
    </row>
    <row r="338" ht="13.5">
      <c r="M338" s="73"/>
    </row>
    <row r="339" ht="13.5">
      <c r="M339" s="73"/>
    </row>
    <row r="340" ht="13.5">
      <c r="M340" s="73"/>
    </row>
    <row r="341" ht="13.5">
      <c r="M341" s="73"/>
    </row>
    <row r="342" ht="13.5">
      <c r="M342" s="73"/>
    </row>
    <row r="343" ht="13.5">
      <c r="M343" s="73"/>
    </row>
    <row r="344" ht="13.5">
      <c r="M344" s="73"/>
    </row>
    <row r="345" ht="13.5">
      <c r="M345" s="73"/>
    </row>
    <row r="346" ht="13.5">
      <c r="M346" s="73"/>
    </row>
    <row r="347" ht="13.5">
      <c r="M347" s="73"/>
    </row>
    <row r="348" ht="13.5">
      <c r="M348" s="73"/>
    </row>
    <row r="349" ht="13.5">
      <c r="M349" s="73"/>
    </row>
    <row r="350" ht="13.5">
      <c r="M350" s="73"/>
    </row>
    <row r="351" ht="13.5">
      <c r="M351" s="73"/>
    </row>
    <row r="352" ht="13.5">
      <c r="M352" s="73"/>
    </row>
    <row r="353" ht="13.5">
      <c r="M353" s="73"/>
    </row>
    <row r="354" ht="13.5">
      <c r="M354" s="73"/>
    </row>
    <row r="355" ht="13.5">
      <c r="M355" s="73"/>
    </row>
    <row r="356" ht="13.5">
      <c r="M356" s="73"/>
    </row>
    <row r="357" ht="13.5">
      <c r="M357" s="73"/>
    </row>
    <row r="358" ht="13.5">
      <c r="M358" s="73"/>
    </row>
    <row r="359" ht="13.5">
      <c r="M359" s="73"/>
    </row>
    <row r="360" ht="13.5">
      <c r="M360" s="73"/>
    </row>
    <row r="361" ht="13.5">
      <c r="M361" s="73"/>
    </row>
    <row r="362" ht="13.5">
      <c r="M362" s="73"/>
    </row>
    <row r="363" ht="13.5">
      <c r="M363" s="73"/>
    </row>
    <row r="364" ht="13.5">
      <c r="M364" s="73"/>
    </row>
    <row r="365" ht="13.5">
      <c r="M365" s="73"/>
    </row>
    <row r="366" ht="13.5">
      <c r="M366" s="73"/>
    </row>
    <row r="367" ht="13.5">
      <c r="M367" s="73"/>
    </row>
    <row r="368" ht="13.5">
      <c r="M368" s="73"/>
    </row>
    <row r="369" ht="13.5">
      <c r="M369" s="73"/>
    </row>
    <row r="370" ht="13.5">
      <c r="M370" s="73"/>
    </row>
    <row r="371" ht="13.5">
      <c r="M371" s="73"/>
    </row>
    <row r="372" ht="13.5">
      <c r="M372" s="73"/>
    </row>
    <row r="373" ht="13.5">
      <c r="M373" s="73"/>
    </row>
    <row r="374" ht="13.5">
      <c r="M374" s="73"/>
    </row>
    <row r="375" ht="13.5">
      <c r="M375" s="73"/>
    </row>
    <row r="376" ht="13.5">
      <c r="M376" s="73"/>
    </row>
    <row r="377" ht="13.5">
      <c r="M377" s="73"/>
    </row>
    <row r="378" ht="13.5">
      <c r="M378" s="73"/>
    </row>
    <row r="379" ht="13.5">
      <c r="M379" s="73"/>
    </row>
    <row r="380" ht="13.5">
      <c r="M380" s="73"/>
    </row>
    <row r="381" ht="13.5">
      <c r="M381" s="73"/>
    </row>
    <row r="382" ht="13.5">
      <c r="M382" s="73"/>
    </row>
    <row r="383" ht="13.5">
      <c r="M383" s="73"/>
    </row>
    <row r="384" ht="13.5">
      <c r="M384" s="73"/>
    </row>
    <row r="385" ht="13.5">
      <c r="M385" s="73"/>
    </row>
    <row r="386" ht="13.5">
      <c r="M386" s="73"/>
    </row>
    <row r="387" ht="13.5">
      <c r="M387" s="73"/>
    </row>
    <row r="388" ht="13.5">
      <c r="M388" s="73"/>
    </row>
    <row r="389" ht="13.5">
      <c r="M389" s="73"/>
    </row>
    <row r="390" ht="13.5">
      <c r="M390" s="73"/>
    </row>
    <row r="391" ht="13.5">
      <c r="M391" s="73"/>
    </row>
    <row r="392" ht="13.5">
      <c r="M392" s="73"/>
    </row>
    <row r="393" ht="13.5">
      <c r="M393" s="73"/>
    </row>
    <row r="394" ht="13.5">
      <c r="M394" s="73"/>
    </row>
    <row r="395" ht="13.5">
      <c r="M395" s="73"/>
    </row>
    <row r="396" ht="13.5">
      <c r="M396" s="73"/>
    </row>
    <row r="397" ht="13.5">
      <c r="M397" s="73"/>
    </row>
    <row r="398" ht="13.5">
      <c r="M398" s="73"/>
    </row>
    <row r="399" ht="13.5">
      <c r="M399" s="73"/>
    </row>
    <row r="400" ht="13.5">
      <c r="M400" s="73"/>
    </row>
    <row r="401" ht="13.5">
      <c r="M401" s="73"/>
    </row>
    <row r="402" ht="13.5">
      <c r="M402" s="73"/>
    </row>
    <row r="403" ht="13.5">
      <c r="M403" s="73"/>
    </row>
    <row r="404" ht="13.5">
      <c r="M404" s="73"/>
    </row>
    <row r="405" ht="13.5">
      <c r="M405" s="73"/>
    </row>
    <row r="406" ht="13.5">
      <c r="M406" s="73"/>
    </row>
    <row r="407" ht="13.5">
      <c r="M407" s="73"/>
    </row>
    <row r="408" ht="13.5">
      <c r="M408" s="73"/>
    </row>
    <row r="409" ht="13.5">
      <c r="M409" s="73"/>
    </row>
    <row r="410" ht="13.5">
      <c r="M410" s="73"/>
    </row>
    <row r="411" ht="13.5">
      <c r="M411" s="73"/>
    </row>
    <row r="412" ht="13.5">
      <c r="M412" s="73"/>
    </row>
    <row r="413" ht="13.5">
      <c r="M413" s="73"/>
    </row>
    <row r="414" ht="13.5">
      <c r="M414" s="73"/>
    </row>
    <row r="415" ht="13.5">
      <c r="M415" s="73"/>
    </row>
    <row r="416" ht="13.5">
      <c r="M416" s="73"/>
    </row>
    <row r="417" ht="13.5">
      <c r="M417" s="73"/>
    </row>
    <row r="418" ht="13.5">
      <c r="M418" s="73"/>
    </row>
    <row r="419" ht="13.5">
      <c r="M419" s="73"/>
    </row>
    <row r="420" ht="13.5">
      <c r="M420" s="73"/>
    </row>
    <row r="421" ht="13.5">
      <c r="M421" s="73"/>
    </row>
    <row r="422" ht="13.5">
      <c r="M422" s="73"/>
    </row>
    <row r="423" ht="13.5">
      <c r="M423" s="73"/>
    </row>
    <row r="424" ht="13.5">
      <c r="M424" s="73"/>
    </row>
    <row r="425" ht="13.5">
      <c r="M425" s="73"/>
    </row>
    <row r="426" ht="13.5">
      <c r="M426" s="73"/>
    </row>
    <row r="427" ht="13.5">
      <c r="M427" s="73"/>
    </row>
    <row r="428" ht="13.5">
      <c r="M428" s="73"/>
    </row>
    <row r="429" ht="13.5">
      <c r="M429" s="73"/>
    </row>
    <row r="430" ht="13.5">
      <c r="M430" s="73"/>
    </row>
    <row r="431" ht="13.5">
      <c r="M431" s="73"/>
    </row>
    <row r="432" ht="13.5">
      <c r="M432" s="73"/>
    </row>
    <row r="433" ht="13.5">
      <c r="M433" s="73"/>
    </row>
    <row r="434" ht="13.5">
      <c r="M434" s="73"/>
    </row>
    <row r="435" ht="13.5">
      <c r="M435" s="73"/>
    </row>
    <row r="436" ht="13.5">
      <c r="M436" s="73"/>
    </row>
    <row r="437" ht="13.5">
      <c r="M437" s="73"/>
    </row>
    <row r="438" ht="13.5">
      <c r="M438" s="73"/>
    </row>
    <row r="439" ht="13.5">
      <c r="M439" s="73"/>
    </row>
    <row r="440" ht="13.5">
      <c r="M440" s="73"/>
    </row>
    <row r="441" ht="13.5">
      <c r="M441" s="73"/>
    </row>
    <row r="442" ht="13.5">
      <c r="M442" s="73"/>
    </row>
    <row r="443" ht="13.5">
      <c r="M443" s="73"/>
    </row>
    <row r="444" ht="13.5">
      <c r="M444" s="73"/>
    </row>
    <row r="445" ht="13.5">
      <c r="M445" s="73"/>
    </row>
    <row r="446" ht="13.5">
      <c r="M446" s="73"/>
    </row>
    <row r="447" ht="13.5">
      <c r="M447" s="73"/>
    </row>
    <row r="448" ht="13.5">
      <c r="M448" s="73"/>
    </row>
    <row r="449" ht="13.5">
      <c r="M449" s="73"/>
    </row>
    <row r="450" ht="13.5">
      <c r="M450" s="73"/>
    </row>
    <row r="451" ht="13.5">
      <c r="M451" s="73"/>
    </row>
    <row r="452" ht="13.5">
      <c r="M452" s="73"/>
    </row>
    <row r="453" ht="13.5">
      <c r="M453" s="73"/>
    </row>
    <row r="454" ht="13.5">
      <c r="M454" s="73"/>
    </row>
    <row r="455" ht="13.5">
      <c r="M455" s="73"/>
    </row>
    <row r="456" ht="13.5">
      <c r="M456" s="73"/>
    </row>
    <row r="457" ht="13.5">
      <c r="M457" s="73"/>
    </row>
    <row r="458" ht="13.5">
      <c r="M458" s="73"/>
    </row>
    <row r="459" ht="13.5">
      <c r="M459" s="73"/>
    </row>
    <row r="460" ht="13.5">
      <c r="M460" s="73"/>
    </row>
    <row r="461" ht="13.5">
      <c r="M461" s="73"/>
    </row>
    <row r="462" ht="13.5">
      <c r="M462" s="73"/>
    </row>
    <row r="463" ht="13.5">
      <c r="M463" s="73"/>
    </row>
    <row r="464" ht="13.5">
      <c r="M464" s="73"/>
    </row>
    <row r="465" ht="13.5">
      <c r="M465" s="73"/>
    </row>
    <row r="466" ht="13.5">
      <c r="M466" s="73"/>
    </row>
    <row r="467" ht="13.5">
      <c r="M467" s="73"/>
    </row>
    <row r="468" ht="13.5">
      <c r="M468" s="73"/>
    </row>
    <row r="469" ht="13.5">
      <c r="M469" s="73"/>
    </row>
    <row r="470" ht="13.5">
      <c r="M470" s="73"/>
    </row>
    <row r="471" ht="13.5">
      <c r="M471" s="73"/>
    </row>
    <row r="472" ht="13.5">
      <c r="M472" s="73"/>
    </row>
    <row r="473" ht="13.5">
      <c r="M473" s="73"/>
    </row>
    <row r="474" ht="13.5">
      <c r="M474" s="73"/>
    </row>
    <row r="475" ht="13.5">
      <c r="M475" s="73"/>
    </row>
    <row r="476" ht="13.5">
      <c r="M476" s="73"/>
    </row>
    <row r="477" ht="13.5">
      <c r="M477" s="73"/>
    </row>
    <row r="478" ht="13.5">
      <c r="M478" s="73"/>
    </row>
    <row r="479" ht="13.5">
      <c r="M479" s="73"/>
    </row>
    <row r="480" ht="13.5">
      <c r="M480" s="73"/>
    </row>
    <row r="481" ht="13.5">
      <c r="M481" s="73"/>
    </row>
    <row r="482" ht="13.5">
      <c r="M482" s="73"/>
    </row>
    <row r="483" ht="13.5">
      <c r="M483" s="73"/>
    </row>
    <row r="484" ht="13.5">
      <c r="M484" s="73"/>
    </row>
    <row r="485" ht="13.5">
      <c r="M485" s="73"/>
    </row>
    <row r="486" ht="13.5">
      <c r="M486" s="73"/>
    </row>
    <row r="487" ht="13.5">
      <c r="M487" s="73"/>
    </row>
    <row r="488" ht="13.5">
      <c r="M488" s="73"/>
    </row>
    <row r="489" ht="13.5">
      <c r="M489" s="73"/>
    </row>
    <row r="490" ht="13.5">
      <c r="M490" s="73"/>
    </row>
    <row r="491" ht="13.5">
      <c r="M491" s="73"/>
    </row>
    <row r="492" ht="13.5">
      <c r="M492" s="73"/>
    </row>
    <row r="493" ht="13.5">
      <c r="M493" s="73"/>
    </row>
    <row r="494" ht="13.5">
      <c r="M494" s="73"/>
    </row>
    <row r="495" ht="13.5">
      <c r="M495" s="73"/>
    </row>
    <row r="496" ht="13.5">
      <c r="M496" s="73"/>
    </row>
    <row r="497" ht="13.5">
      <c r="M497" s="73"/>
    </row>
    <row r="498" ht="13.5">
      <c r="M498" s="73"/>
    </row>
    <row r="499" ht="13.5">
      <c r="M499" s="73"/>
    </row>
    <row r="500" ht="13.5">
      <c r="M500" s="73"/>
    </row>
    <row r="501" ht="13.5">
      <c r="M501" s="73"/>
    </row>
    <row r="502" ht="13.5">
      <c r="M502" s="73"/>
    </row>
    <row r="503" ht="13.5">
      <c r="M503" s="73"/>
    </row>
    <row r="504" ht="13.5">
      <c r="M504" s="73"/>
    </row>
    <row r="505" ht="13.5">
      <c r="M505" s="73"/>
    </row>
    <row r="506" ht="13.5">
      <c r="M506" s="73"/>
    </row>
    <row r="507" ht="13.5">
      <c r="M507" s="73"/>
    </row>
    <row r="508" ht="13.5">
      <c r="M508" s="73"/>
    </row>
    <row r="509" ht="13.5">
      <c r="M509" s="73"/>
    </row>
    <row r="510" ht="13.5">
      <c r="M510" s="73"/>
    </row>
    <row r="511" ht="13.5">
      <c r="M511" s="73"/>
    </row>
    <row r="512" ht="13.5">
      <c r="M512" s="73"/>
    </row>
    <row r="513" ht="13.5">
      <c r="M513" s="73"/>
    </row>
    <row r="514" ht="13.5">
      <c r="M514" s="73"/>
    </row>
    <row r="515" ht="13.5">
      <c r="M515" s="73"/>
    </row>
    <row r="516" ht="13.5">
      <c r="M516" s="73"/>
    </row>
    <row r="517" ht="13.5">
      <c r="M517" s="73"/>
    </row>
    <row r="518" ht="13.5">
      <c r="M518" s="73"/>
    </row>
    <row r="519" ht="13.5">
      <c r="M519" s="73"/>
    </row>
    <row r="520" ht="13.5">
      <c r="M520" s="73"/>
    </row>
    <row r="521" ht="13.5">
      <c r="M521" s="73"/>
    </row>
    <row r="522" ht="13.5">
      <c r="M522" s="73"/>
    </row>
    <row r="523" ht="13.5">
      <c r="M523" s="73"/>
    </row>
    <row r="524" ht="13.5">
      <c r="M524" s="73"/>
    </row>
    <row r="525" ht="13.5">
      <c r="M525" s="73"/>
    </row>
    <row r="526" ht="13.5">
      <c r="M526" s="73"/>
    </row>
    <row r="527" ht="13.5">
      <c r="M527" s="73"/>
    </row>
    <row r="528" ht="13.5">
      <c r="M528" s="73"/>
    </row>
    <row r="529" ht="13.5">
      <c r="M529" s="73"/>
    </row>
    <row r="530" ht="13.5">
      <c r="M530" s="73"/>
    </row>
    <row r="531" ht="13.5">
      <c r="M531" s="73"/>
    </row>
    <row r="532" ht="13.5">
      <c r="M532" s="73"/>
    </row>
    <row r="533" ht="13.5">
      <c r="M533" s="73"/>
    </row>
    <row r="534" ht="13.5">
      <c r="M534" s="73"/>
    </row>
    <row r="535" ht="13.5">
      <c r="M535" s="73"/>
    </row>
    <row r="536" ht="13.5">
      <c r="M536" s="73"/>
    </row>
    <row r="537" ht="13.5">
      <c r="M537" s="73"/>
    </row>
    <row r="538" ht="13.5">
      <c r="M538" s="73"/>
    </row>
    <row r="539" ht="13.5">
      <c r="M539" s="73"/>
    </row>
    <row r="540" ht="13.5">
      <c r="M540" s="73"/>
    </row>
    <row r="541" ht="13.5">
      <c r="M541" s="73"/>
    </row>
    <row r="542" ht="13.5">
      <c r="M542" s="73"/>
    </row>
    <row r="543" ht="13.5">
      <c r="M543" s="73"/>
    </row>
    <row r="544" ht="13.5">
      <c r="M544" s="73"/>
    </row>
    <row r="545" ht="13.5">
      <c r="M545" s="73"/>
    </row>
    <row r="546" ht="13.5">
      <c r="M546" s="73"/>
    </row>
    <row r="547" ht="13.5">
      <c r="M547" s="73"/>
    </row>
    <row r="548" ht="13.5">
      <c r="M548" s="73"/>
    </row>
    <row r="549" ht="13.5">
      <c r="M549" s="73"/>
    </row>
    <row r="550" ht="13.5">
      <c r="M550" s="73"/>
    </row>
    <row r="551" ht="13.5">
      <c r="M551" s="73"/>
    </row>
    <row r="552" ht="13.5">
      <c r="M552" s="73"/>
    </row>
    <row r="553" ht="13.5">
      <c r="M553" s="73"/>
    </row>
    <row r="554" ht="13.5">
      <c r="M554" s="73"/>
    </row>
    <row r="555" ht="13.5">
      <c r="M555" s="73"/>
    </row>
    <row r="556" ht="13.5">
      <c r="M556" s="73"/>
    </row>
    <row r="557" ht="13.5">
      <c r="M557" s="73"/>
    </row>
    <row r="558" ht="13.5">
      <c r="M558" s="73"/>
    </row>
    <row r="559" ht="13.5">
      <c r="M559" s="73"/>
    </row>
    <row r="560" ht="13.5">
      <c r="M560" s="73"/>
    </row>
    <row r="561" ht="13.5">
      <c r="M561" s="73"/>
    </row>
    <row r="562" ht="13.5">
      <c r="M562" s="73"/>
    </row>
    <row r="563" ht="13.5">
      <c r="M563" s="73"/>
    </row>
    <row r="564" ht="13.5">
      <c r="M564" s="73"/>
    </row>
    <row r="565" ht="13.5">
      <c r="M565" s="73"/>
    </row>
    <row r="566" ht="13.5">
      <c r="M566" s="73"/>
    </row>
    <row r="567" ht="13.5">
      <c r="M567" s="73"/>
    </row>
    <row r="568" ht="13.5">
      <c r="M568" s="73"/>
    </row>
    <row r="569" ht="13.5">
      <c r="M569" s="73"/>
    </row>
    <row r="570" ht="13.5">
      <c r="M570" s="73"/>
    </row>
    <row r="571" ht="13.5">
      <c r="M571" s="73"/>
    </row>
    <row r="572" ht="13.5">
      <c r="M572" s="73"/>
    </row>
    <row r="573" ht="13.5">
      <c r="M573" s="73"/>
    </row>
    <row r="574" ht="13.5">
      <c r="M574" s="73"/>
    </row>
    <row r="575" ht="13.5">
      <c r="M575" s="73"/>
    </row>
    <row r="576" ht="13.5">
      <c r="M576" s="73"/>
    </row>
    <row r="577" ht="13.5">
      <c r="M577" s="73"/>
    </row>
    <row r="578" ht="13.5">
      <c r="M578" s="73"/>
    </row>
    <row r="579" ht="13.5">
      <c r="M579" s="73"/>
    </row>
    <row r="580" ht="13.5">
      <c r="M580" s="73"/>
    </row>
    <row r="581" ht="13.5">
      <c r="M581" s="73"/>
    </row>
    <row r="582" ht="13.5">
      <c r="M582" s="73"/>
    </row>
    <row r="583" ht="13.5">
      <c r="M583" s="73"/>
    </row>
    <row r="584" ht="13.5">
      <c r="M584" s="73"/>
    </row>
    <row r="585" ht="13.5">
      <c r="M585" s="73"/>
    </row>
    <row r="586" ht="13.5">
      <c r="M586" s="73"/>
    </row>
    <row r="587" ht="13.5">
      <c r="M587" s="73"/>
    </row>
    <row r="588" ht="13.5">
      <c r="M588" s="73"/>
    </row>
    <row r="589" ht="13.5">
      <c r="M589" s="73"/>
    </row>
    <row r="590" ht="13.5">
      <c r="M590" s="73"/>
    </row>
    <row r="591" ht="13.5">
      <c r="M591" s="73"/>
    </row>
    <row r="592" ht="13.5">
      <c r="M592" s="73"/>
    </row>
    <row r="593" ht="13.5">
      <c r="M593" s="73"/>
    </row>
    <row r="594" ht="13.5">
      <c r="M594" s="73"/>
    </row>
    <row r="595" ht="13.5">
      <c r="M595" s="73"/>
    </row>
    <row r="596" ht="13.5">
      <c r="M596" s="73"/>
    </row>
    <row r="597" ht="13.5">
      <c r="M597" s="73"/>
    </row>
    <row r="598" ht="13.5">
      <c r="M598" s="73"/>
    </row>
    <row r="599" ht="13.5">
      <c r="M599" s="73"/>
    </row>
    <row r="600" ht="13.5">
      <c r="M600" s="73"/>
    </row>
    <row r="601" ht="13.5">
      <c r="M601" s="73"/>
    </row>
    <row r="602" ht="13.5">
      <c r="M602" s="73"/>
    </row>
    <row r="603" ht="13.5">
      <c r="M603" s="73"/>
    </row>
    <row r="604" ht="13.5">
      <c r="M604" s="73"/>
    </row>
    <row r="605" ht="13.5">
      <c r="M605" s="73"/>
    </row>
    <row r="606" ht="13.5">
      <c r="M606" s="73"/>
    </row>
    <row r="607" ht="13.5">
      <c r="M607" s="73"/>
    </row>
    <row r="608" ht="13.5">
      <c r="M608" s="73"/>
    </row>
    <row r="609" ht="13.5">
      <c r="M609" s="73"/>
    </row>
    <row r="610" ht="13.5">
      <c r="M610" s="73"/>
    </row>
    <row r="611" ht="13.5">
      <c r="M611" s="73"/>
    </row>
    <row r="612" ht="13.5">
      <c r="M612" s="73"/>
    </row>
    <row r="613" ht="13.5">
      <c r="M613" s="73"/>
    </row>
    <row r="614" ht="13.5">
      <c r="M614" s="73"/>
    </row>
    <row r="615" ht="13.5">
      <c r="M615" s="73"/>
    </row>
    <row r="616" ht="13.5">
      <c r="M616" s="73"/>
    </row>
    <row r="617" ht="13.5">
      <c r="M617" s="73"/>
    </row>
    <row r="618" ht="13.5">
      <c r="M618" s="73"/>
    </row>
    <row r="619" ht="13.5">
      <c r="M619" s="73"/>
    </row>
    <row r="620" ht="13.5">
      <c r="M620" s="73"/>
    </row>
    <row r="621" ht="13.5">
      <c r="M621" s="73"/>
    </row>
    <row r="622" ht="13.5">
      <c r="M622" s="73"/>
    </row>
    <row r="623" ht="13.5">
      <c r="M623" s="73"/>
    </row>
    <row r="624" ht="13.5">
      <c r="M624" s="73"/>
    </row>
    <row r="625" ht="13.5">
      <c r="M625" s="73"/>
    </row>
    <row r="626" ht="13.5">
      <c r="M626" s="73"/>
    </row>
    <row r="627" ht="13.5">
      <c r="M627" s="73"/>
    </row>
    <row r="628" ht="13.5">
      <c r="M628" s="73"/>
    </row>
    <row r="629" ht="13.5">
      <c r="M629" s="73"/>
    </row>
    <row r="630" ht="13.5">
      <c r="M630" s="73"/>
    </row>
    <row r="631" ht="13.5">
      <c r="M631" s="73"/>
    </row>
    <row r="632" ht="13.5">
      <c r="M632" s="73"/>
    </row>
    <row r="633" ht="13.5">
      <c r="M633" s="73"/>
    </row>
    <row r="634" ht="13.5">
      <c r="M634" s="73"/>
    </row>
    <row r="635" ht="13.5">
      <c r="M635" s="73"/>
    </row>
    <row r="636" ht="13.5">
      <c r="M636" s="73"/>
    </row>
    <row r="637" ht="13.5">
      <c r="M637" s="73"/>
    </row>
    <row r="638" ht="13.5">
      <c r="M638" s="73"/>
    </row>
    <row r="639" ht="13.5">
      <c r="M639" s="73"/>
    </row>
    <row r="640" ht="13.5">
      <c r="M640" s="73"/>
    </row>
    <row r="641" ht="13.5">
      <c r="M641" s="73"/>
    </row>
    <row r="642" ht="13.5">
      <c r="M642" s="73"/>
    </row>
    <row r="643" ht="13.5">
      <c r="M643" s="73"/>
    </row>
    <row r="644" ht="13.5">
      <c r="M644" s="73"/>
    </row>
    <row r="645" ht="13.5">
      <c r="M645" s="73"/>
    </row>
    <row r="646" ht="13.5">
      <c r="M646" s="73"/>
    </row>
    <row r="647" ht="13.5">
      <c r="M647" s="73"/>
    </row>
    <row r="648" ht="13.5">
      <c r="M648" s="73"/>
    </row>
    <row r="649" ht="13.5">
      <c r="M649" s="73"/>
    </row>
    <row r="650" ht="13.5">
      <c r="M650" s="73"/>
    </row>
    <row r="651" ht="13.5">
      <c r="M651" s="73"/>
    </row>
    <row r="652" ht="13.5">
      <c r="M652" s="73"/>
    </row>
    <row r="653" ht="13.5">
      <c r="M653" s="73"/>
    </row>
    <row r="654" ht="13.5">
      <c r="M654" s="73"/>
    </row>
    <row r="655" ht="13.5">
      <c r="M655" s="73"/>
    </row>
    <row r="656" ht="13.5">
      <c r="M656" s="73"/>
    </row>
    <row r="657" ht="13.5">
      <c r="M657" s="73"/>
    </row>
    <row r="658" ht="13.5">
      <c r="M658" s="73"/>
    </row>
    <row r="659" ht="13.5">
      <c r="M659" s="73"/>
    </row>
    <row r="660" ht="13.5">
      <c r="M660" s="73"/>
    </row>
    <row r="661" ht="13.5">
      <c r="M661" s="73"/>
    </row>
    <row r="662" ht="13.5">
      <c r="M662" s="73"/>
    </row>
    <row r="663" ht="13.5">
      <c r="M663" s="73"/>
    </row>
    <row r="664" ht="13.5">
      <c r="M664" s="73"/>
    </row>
    <row r="665" ht="13.5">
      <c r="M665" s="73"/>
    </row>
    <row r="666" ht="13.5">
      <c r="M666" s="73"/>
    </row>
    <row r="667" ht="13.5">
      <c r="M667" s="73"/>
    </row>
    <row r="668" ht="13.5">
      <c r="M668" s="73"/>
    </row>
    <row r="669" ht="13.5">
      <c r="M669" s="73"/>
    </row>
    <row r="670" ht="13.5">
      <c r="M670" s="73"/>
    </row>
    <row r="671" ht="13.5">
      <c r="M671" s="73"/>
    </row>
    <row r="672" ht="13.5">
      <c r="M672" s="73"/>
    </row>
    <row r="673" ht="13.5">
      <c r="M673" s="73"/>
    </row>
    <row r="674" ht="13.5">
      <c r="M674" s="73"/>
    </row>
    <row r="675" ht="13.5">
      <c r="M675" s="73"/>
    </row>
    <row r="676" ht="13.5">
      <c r="M676" s="73"/>
    </row>
    <row r="677" ht="13.5">
      <c r="M677" s="73"/>
    </row>
    <row r="678" ht="13.5">
      <c r="M678" s="73"/>
    </row>
    <row r="679" ht="13.5">
      <c r="M679" s="73"/>
    </row>
    <row r="680" ht="13.5">
      <c r="M680" s="73"/>
    </row>
    <row r="681" ht="13.5">
      <c r="M681" s="73"/>
    </row>
    <row r="682" ht="13.5">
      <c r="M682" s="73"/>
    </row>
    <row r="683" ht="13.5">
      <c r="M683" s="73"/>
    </row>
    <row r="684" ht="13.5">
      <c r="M684" s="73"/>
    </row>
    <row r="685" ht="13.5">
      <c r="M685" s="73"/>
    </row>
    <row r="686" ht="13.5">
      <c r="M686" s="73"/>
    </row>
    <row r="687" ht="13.5">
      <c r="M687" s="73"/>
    </row>
    <row r="688" ht="13.5">
      <c r="M688" s="73"/>
    </row>
    <row r="689" ht="13.5">
      <c r="M689" s="73"/>
    </row>
    <row r="690" ht="13.5">
      <c r="M690" s="73"/>
    </row>
    <row r="691" ht="13.5">
      <c r="M691" s="73"/>
    </row>
    <row r="692" ht="13.5">
      <c r="M692" s="73"/>
    </row>
    <row r="693" ht="13.5">
      <c r="M693" s="73"/>
    </row>
    <row r="694" ht="13.5">
      <c r="M694" s="73"/>
    </row>
    <row r="695" ht="13.5">
      <c r="M695" s="73"/>
    </row>
    <row r="696" ht="13.5">
      <c r="M696" s="73"/>
    </row>
    <row r="697" ht="13.5">
      <c r="M697" s="73"/>
    </row>
    <row r="698" ht="13.5">
      <c r="M698" s="73"/>
    </row>
    <row r="699" ht="13.5">
      <c r="M699" s="73"/>
    </row>
    <row r="700" ht="13.5">
      <c r="M700" s="73"/>
    </row>
    <row r="701" ht="13.5">
      <c r="M701" s="73"/>
    </row>
    <row r="702" ht="13.5">
      <c r="M702" s="73"/>
    </row>
    <row r="703" ht="13.5">
      <c r="M703" s="73"/>
    </row>
    <row r="704" ht="13.5">
      <c r="M704" s="73"/>
    </row>
    <row r="705" ht="13.5">
      <c r="M705" s="73"/>
    </row>
    <row r="706" ht="13.5">
      <c r="M706" s="73"/>
    </row>
    <row r="707" ht="13.5">
      <c r="M707" s="73"/>
    </row>
    <row r="708" ht="13.5">
      <c r="M708" s="73"/>
    </row>
    <row r="709" ht="13.5">
      <c r="M709" s="73"/>
    </row>
    <row r="710" ht="13.5">
      <c r="M710" s="73"/>
    </row>
    <row r="711" ht="13.5">
      <c r="M711" s="73"/>
    </row>
    <row r="712" ht="13.5">
      <c r="M712" s="73"/>
    </row>
    <row r="713" ht="13.5">
      <c r="M713" s="73"/>
    </row>
    <row r="714" ht="13.5">
      <c r="M714" s="73"/>
    </row>
    <row r="715" ht="13.5">
      <c r="M715" s="73"/>
    </row>
    <row r="716" ht="13.5">
      <c r="M716" s="73"/>
    </row>
    <row r="717" ht="13.5">
      <c r="M717" s="73"/>
    </row>
    <row r="718" ht="13.5">
      <c r="M718" s="73"/>
    </row>
    <row r="719" ht="13.5">
      <c r="M719" s="73"/>
    </row>
    <row r="720" ht="13.5">
      <c r="M720" s="73"/>
    </row>
    <row r="721" ht="13.5">
      <c r="M721" s="73"/>
    </row>
    <row r="722" ht="13.5">
      <c r="M722" s="73"/>
    </row>
    <row r="723" ht="13.5">
      <c r="M723" s="73"/>
    </row>
    <row r="724" ht="13.5">
      <c r="M724" s="73"/>
    </row>
    <row r="725" ht="13.5">
      <c r="M725" s="73"/>
    </row>
    <row r="726" ht="13.5">
      <c r="M726" s="73"/>
    </row>
    <row r="727" ht="13.5">
      <c r="M727" s="73"/>
    </row>
  </sheetData>
  <sheetProtection password="E59C" sheet="1" objects="1" scenarios="1"/>
  <mergeCells count="1">
    <mergeCell ref="F16:S16"/>
  </mergeCells>
  <printOptions horizontalCentered="1"/>
  <pageMargins left="0.3937007874015748" right="0.3937007874015748" top="0.6692913385826772" bottom="0.3937007874015748" header="0.2362204724409449" footer="0.31496062992125984"/>
  <pageSetup fitToHeight="1" fitToWidth="1" horizontalDpi="600" verticalDpi="600" orientation="landscape" paperSize="8" r:id="rId1"/>
  <headerFooter alignWithMargins="0">
    <oddFooter>&amp;C- 3 -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SHINBO</dc:creator>
  <cp:keywords/>
  <dc:description/>
  <cp:lastModifiedBy>rs14276</cp:lastModifiedBy>
  <dcterms:created xsi:type="dcterms:W3CDTF">2011-07-07T05:05:17Z</dcterms:created>
  <dcterms:modified xsi:type="dcterms:W3CDTF">2011-12-22T00:25:12Z</dcterms:modified>
  <cp:category/>
  <cp:version/>
  <cp:contentType/>
  <cp:contentStatus/>
</cp:coreProperties>
</file>